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I. etapa_SO 001" sheetId="1" r:id="rId1"/>
    <sheet name="I. etapa_SO 101" sheetId="2" r:id="rId2"/>
    <sheet name="I. etapa_SO 104" sheetId="3" r:id="rId3"/>
    <sheet name="I. etapa_SO 181" sheetId="4" r:id="rId4"/>
    <sheet name="I. etapa_SO 201" sheetId="5" r:id="rId5"/>
    <sheet name="I. etapa_SO 341" sheetId="6" r:id="rId6"/>
    <sheet name="I. etapa_SO 521" sheetId="7" r:id="rId7"/>
    <sheet name="II. etapa_SO 002" sheetId="8" r:id="rId8"/>
    <sheet name="II. etapa_SO 102" sheetId="9" r:id="rId9"/>
    <sheet name="II. etapa_SO 103" sheetId="10" r:id="rId10"/>
    <sheet name="II. etapa_SO 182" sheetId="11" r:id="rId11"/>
    <sheet name="II. etapa_SO 810" sheetId="12" r:id="rId12"/>
    <sheet name="SO 105" sheetId="13" r:id="rId13"/>
    <sheet name="SO 106" sheetId="14" r:id="rId14"/>
    <sheet name="SO 180" sheetId="15" r:id="rId15"/>
  </sheets>
  <definedNames/>
  <calcPr/>
  <webPublishing/>
</workbook>
</file>

<file path=xl/sharedStrings.xml><?xml version="1.0" encoding="utf-8"?>
<sst xmlns="http://schemas.openxmlformats.org/spreadsheetml/2006/main" count="5629" uniqueCount="1196">
  <si>
    <t>ASPE10</t>
  </si>
  <si>
    <t>S</t>
  </si>
  <si>
    <t>Firma: ÚDRŽBA SILNIC Královéhradeckého kraje a.s.</t>
  </si>
  <si>
    <t>Soupis prací objektu</t>
  </si>
  <si>
    <t xml:space="preserve">Stavba: </t>
  </si>
  <si>
    <t>329 17</t>
  </si>
  <si>
    <t>II/327 Zábědov - Nový Bydžov_KHK_neoceněný_14052024</t>
  </si>
  <si>
    <t>O</t>
  </si>
  <si>
    <t>Objekt:</t>
  </si>
  <si>
    <t>I. etapa</t>
  </si>
  <si>
    <t/>
  </si>
  <si>
    <t>O1</t>
  </si>
  <si>
    <t>Rozpočet:</t>
  </si>
  <si>
    <t>0,00</t>
  </si>
  <si>
    <t>15,00</t>
  </si>
  <si>
    <t>21,00</t>
  </si>
  <si>
    <t>3</t>
  </si>
  <si>
    <t>2</t>
  </si>
  <si>
    <t>SO 001</t>
  </si>
  <si>
    <t>Všeobecné položky I. etapa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</si>
  <si>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</si>
  <si>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</si>
  <si>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</si>
  <si>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</si>
  <si>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</si>
  <si>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</si>
  <si>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</si>
  <si>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</si>
  <si>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</si>
  <si>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</si>
  <si>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</si>
  <si>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</si>
  <si>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</si>
  <si>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</si>
  <si>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</si>
  <si>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</si>
  <si>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</si>
  <si>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</si>
  <si>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</si>
  <si>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</si>
  <si>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</si>
  <si>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POMOC PRÁCE ZŘÍZ NEBO ZAJIŠŤ OCHRANU INŽENÝRSKÝCH SÍTÍ</t>
  </si>
  <si>
    <t>SOUBOR</t>
  </si>
  <si>
    <t>PP</t>
  </si>
  <si>
    <t>Zajištění inženýrských sítí během realizace stavby dle požadavku správců pro I. etapu výstavby.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 
Délka I. etapy 1340 m.  
SO101, SO104, SO181, SO201, SO341, SO521, SO105 a SO 106 v rozsahu I. etapy  
PEVNÁ CENA</t>
  </si>
  <si>
    <t>VV</t>
  </si>
  <si>
    <t>zajištěnía ochrana stávajících IS : 
1=1,000 [A]</t>
  </si>
  <si>
    <t>TS</t>
  </si>
  <si>
    <t>zahrnuje veškeré náklady spojené s objednatelem požadovanými zařízeními</t>
  </si>
  <si>
    <t>02811</t>
  </si>
  <si>
    <t>PRŮZKUMNÉ PRÁCE GEOTECHNICKÉ NA POVRCHU</t>
  </si>
  <si>
    <t>KPL</t>
  </si>
  <si>
    <t>Zjištění a zdokumentování stávajícího stavu zástavby a objektů vč. fotodokumentace, které mohou být dotčeny stavbou před započetím, v průběhu a na konci stavebních prací.   
Délka I. etapy 1340 m.  
SO101, SO104, SO181, SO201, SO341, SO521, SO105 a SO 106 v rozsahu I. etapy  
PEVNÁ CENA</t>
  </si>
  <si>
    <t>1=1,000 [A]</t>
  </si>
  <si>
    <t>zahrnuje veškeré náklady spojené s objednatelem požadovanými pracemi</t>
  </si>
  <si>
    <t>02910</t>
  </si>
  <si>
    <t>OSTATNÍ POŽADAVKY - ZEMĚMĚŘIČSKÁ MĚŘENÍ</t>
  </si>
  <si>
    <t>Zaměření skutečného provedení díla ke kolaudaci stavby v délce stavby  :   
Délka I. etapy 1340 m.  
SO101, SO104, SO181, SO201, SO341, SO521, SO105 a SO 106 v rozsahu I. etapy  
3x tištěné paré + 1x CD  
PEVNÁ CENA</t>
  </si>
  <si>
    <t>02911</t>
  </si>
  <si>
    <t>A</t>
  </si>
  <si>
    <t>OSTATNÍ POŽADAVKY - GEODETICKÉ ZAMĚŘENÍ</t>
  </si>
  <si>
    <t>Geometrický oddělovací plán pro majetkové vypořádání vlastnických vztahu, potvrzený katastrálním úřadem.   
Délka I. etapy 1340 m.  
SO101, SO104, SO201, SO105 a SO 106 v rozsahu I. etapy  
12 x tiskem  
PEVNÁ CENA</t>
  </si>
  <si>
    <t>B</t>
  </si>
  <si>
    <t>OSTATNÍ POŽADAVKY - GEODETICKÉ ZAMĚŘENÍ VRSTEV</t>
  </si>
  <si>
    <t>Zaměření vrstev pro určení kubatur sanací  a pro určení kubatur konstrukčních vrstev a celkových plošných a délkových výměr.  
Délka I. etapy 1340 m.  
SO101, SO104, SO201, SO341, SO521, SO105 a SO 106 v rozsahu I. etapy  
PEVNÁ CENA</t>
  </si>
  <si>
    <t>C</t>
  </si>
  <si>
    <t>Veškerá nutná zaměření nutná k realizaci díla (např.zaměření stavby před výstavbou, vytyčení stavby a obvodu staveniště apod.) a k uvedení stavby do užívání a řádnému předání dokončeného díla.   
Délka I. etapy 1340 m.  
SO101, SO104, SO181, SO201, SO341, SO521, SO105 a SO106 v rozsahu I. etapy  
PEVNÁ CENA</t>
  </si>
  <si>
    <t>7</t>
  </si>
  <si>
    <t>02940</t>
  </si>
  <si>
    <t>OSTATNÍ POŽADAVKY - VYPRACOVÁNÍ DOKUMENTACE</t>
  </si>
  <si>
    <t>Dokumentace skutečného provedení stavby. Výkresy a související písemnosti  
zhotovené stavby potřebné pro evidenci pozemní komunikace. Výkresy odchylek a  
změn stavby oproti PDPS. Ověřené podpisem odpovědného zástupce  
zhotovitele a správce stavby - tiskem ve 4 vyhotoveních a 1 x na CD.   
Délka I. etapy 1340 m.  
SO101, SO104, SO181, SO201, SO341, SO521, SO105 a SO 106 v rozsahu I. etapy  
PEVNÁ CENA</t>
  </si>
  <si>
    <t>8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</si>
  <si>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</si>
  <si>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</si>
  <si>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  
Délka I. etapy 1340 m.  
SO101, SO104, SO181, SO201, SO341, SO521, SO105 a SO 106 v rozsahu I. etapy  
PEVNÁ CENA</t>
  </si>
  <si>
    <t>02946</t>
  </si>
  <si>
    <t>OSTAT POŽADAVKY - FOTODOKUMENTACE</t>
  </si>
  <si>
    <t>1 x měsíčně sada barevných fotografií v tištěné i elektroniceké formě.  
3 x závěrečná fotodokumentace v albu s popisem v tištěné i elektronické podobě.  
Délka I. etapy 1340 m.  
SO101, SO104, SO181, SO201, SO341, SO521, SO105 a SO 106 v rozsahu I. etapy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</si>
  <si>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</si>
  <si>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02950</t>
  </si>
  <si>
    <t>OSTATNÍ POŽADAVKY - POSUDKY, KONTROLY, REVIZNÍ ZPRÁVY</t>
  </si>
  <si>
    <t>Práce geotechnika na stavbě při zakládání SO 201 a při realizaci zajištění výkopu. Vyhodnocení souladu s DSP, PDPS a RDS  
PEVNÁ CENA</t>
  </si>
  <si>
    <t>11</t>
  </si>
  <si>
    <t>02991</t>
  </si>
  <si>
    <t>OSTATNÍ POŽADAVKY - INFORMAČNÍ TABULE</t>
  </si>
  <si>
    <t>KUS</t>
  </si>
  <si>
    <t>Náklady na zřízení informačních tabulí (1ks na celou stavbu) s údaji o stavbě s textem dle vzoru  
objednatele IROP vč. kotvení a podstavce, vč. přesunu na 2.etapu. Po ukončení stavby odstranění.  
PEVNÁ CENA</t>
  </si>
  <si>
    <t>12=12,000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</si>
  <si>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</si>
  <si>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12</t>
  </si>
  <si>
    <t>03720</t>
  </si>
  <si>
    <t>POMOC PRÁCE ZAJIŠŤ NEBO ZŘÍZ REGULACI A OCHRANU DOPRAVY</t>
  </si>
  <si>
    <t>Úhrnná částka musí obsahovat veškeré náklady na dočasné úpravy a regulaci  
dopravy (i pěší) na staveništi a nezbytné značení a opatření vyplývající z  
požadavků BOZP na staveništi vč. provizorních lávek a nájezdů, oplocení apod.  
Trasy pro pěší v souladu s vyhl. č. 398/2009 Sb., o  
obecných technických požadavcích zabezpečujících bezbariérové užívání staveb.  
Po dobu realizace stavby zajištěn přístup k objektům pro požární techniku, policie,  
záchranné služby.   
Délka I. etapy 1340 m.  
SO101, SO104, SO181, SO201, SO341, SO521, SO105 a SO106 v rozsahu I. etapy  
PEVNÁ CENA</t>
  </si>
  <si>
    <t>zahrnuje objednatelem povolené náklady na požadovaná zařízení zhotovitele</t>
  </si>
  <si>
    <t>SO 101</t>
  </si>
  <si>
    <t>Silnice II/327 I. etapa</t>
  </si>
  <si>
    <t>015111</t>
  </si>
  <si>
    <t>POPLATKY ZA LIKVIDACI ODPADŮ NEKONTAMINOVANÝCH - 17 05 04  VYTĚŽENÉ ZEMINY A HORNINY -  I. TŘÍDA TĚŽITELNOSTI</t>
  </si>
  <si>
    <t>T</t>
  </si>
  <si>
    <t>Zemina z výkopu kód 17 05 04, předpoklad 2000 kg/m3.</t>
  </si>
  <si>
    <t>pol. č. 123737: 250*2=500,000 [A] 
pol. č. 12920: 181,95*2=363,900 [B] 
pol. č. 12931: 565*0,25*2=282,500 [C] 
pol. č. 129958: 84*0,1*2=16,800 [D] 
pol. č. 129971: 126,6*0,1*2=25,320 [E] 
pol. č. 13273.1: 625,01*2=1 250,020 [F] 
pol. č. 13273.2: 49*2=98,000 [G] 
pol. č. 13373: 6,75*2=13,500 [H] 
pol. č. 13373: 6,75*2=13,500 [I] 
Celkem: A+B+C+D+E+F+G+H=2 550,040 [J]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</si>
  <si>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</si>
  <si>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015131</t>
  </si>
  <si>
    <t>R</t>
  </si>
  <si>
    <t>POPLATKY ZA LIKVIDACI ODPADŮ KONTAMINOVANÝCH - 17 03 01* VYBOURANÝ ASFALTOVÝ BETON OBSAHUJÍCÍ DEHET</t>
  </si>
  <si>
    <t>Penetrační makadam kód 17 03 01*, předpoklad 2200 kg/m3.</t>
  </si>
  <si>
    <t>pol. č. 113137: 639,76*2,2=1 407,472 [A]</t>
  </si>
  <si>
    <t>015140</t>
  </si>
  <si>
    <t>POPLATKY ZA LIKVIDACI ODPADŮ NEKONTAMINOVANÝCH - 17 01 01  BETON Z DEMOLIC OBJEKTŮ, ZÁKLADŮ TV</t>
  </si>
  <si>
    <t>Betonová suť 17 01 01, předpoklad 2400 kg/m3.</t>
  </si>
  <si>
    <t>pol. č. 11352: 97,8*0,25*0,15*2,4=8,802 [A]</t>
  </si>
  <si>
    <t>Zemní práce</t>
  </si>
  <si>
    <t>113137</t>
  </si>
  <si>
    <t>ODSTRANĚNÍ KRYTU ZPEVNĚNÝCH PLOCH S ASFALT POJIVEM, ODVOZ DO 16KM</t>
  </si>
  <si>
    <t>M3</t>
  </si>
  <si>
    <t>Bourání penetračního makadamu tl. 110 mm v úseku 0,270-1,100 km (mimo úsek 0,570-0,618 km).  
Včetně naložení, odvozu a uložení na skládku (skládka zvolena zhotovitelem). Zhotovitel v ceně zohlední skutečnou vzdálenost skládky.  
Poplatek viz. pol. č. 014132.</t>
  </si>
  <si>
    <t>(4801-288+1303)*0,11=639,760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</si>
  <si>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</si>
  <si>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</si>
  <si>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A SILNIČNÍCH OBRUBNÍKŮ BETONOVÝCH</t>
  </si>
  <si>
    <t>M</t>
  </si>
  <si>
    <t>Odstranění stávajících obrub při poškození, včetně bet. lože - předpoklad 50%.  
Včetně odvozu a uložení na skládku (skládka zvolena zhotovitelem). Zhotovitel v ceně zohlední skutečnou vzdálenost skládky.  
Poplatek viz. pol. č. 014102.</t>
  </si>
  <si>
    <t>(20+15,5+17,5+30+40,5+16+31,1+10,5+14,5)*0,5=97,800 [A]</t>
  </si>
  <si>
    <t>11372</t>
  </si>
  <si>
    <t>FRÉZOVÁNÍ ZPEVNĚNÝCH PLOCH ASFALTOVÝCH</t>
  </si>
  <si>
    <t>Frézování tl. 70 mm v úseku 0,000-0,270 km, tl. 50 mm v úseku 0,270-1,100 km (mimo úsek 0,570-0,618 km) a 180 mm v úseku 1,100-1,335.   
Včetně naložení, odvozu a uložení na skládku zhotovitele. Zhotovitel v ceně zohlední možnost zpětného využití vyfrézovaného materiálu na stavbě.  
Plocha odměřena digitálně ze situace.</t>
  </si>
  <si>
    <t>70 mm: 2796*0,07=195,720 [A] 
50 mm: (4801-288+1303)*0,05=290,800 [B] 
180 mm: 1561*0,18=280,980 [C] 
Celkem: A+B+C=767,500 [D]</t>
  </si>
  <si>
    <t>11372D</t>
  </si>
  <si>
    <t>FRÉZOVÁNÍ ZPEVNĚNÝCH PLOCH ASFALT DROBNÝCH OPRAV A PLOŠ ROZPADŮ DO 2000M2</t>
  </si>
  <si>
    <t>Frézování podkladní vrstvy v tl. 60 mm při jejím rozpadu. Předpoklad 10 % odfrézované plochy. Bude čerpánu na základě skutečnosti po odsouhlasení TDI.  
Včetně naložení, odvozu a uložení na skládku zhotovitele. Zhotovitel v ceně zohlední možnost zpětného využití vyfrézovaného materiálu na stavbě.  
Plocha odměřena digitálně ze situace.</t>
  </si>
  <si>
    <t>úsek km 0,000-0,270: 2796*0,06*0,1=16,776 [A] 
úsek km 1,100-1,334: 1561*0,06*0,1=9,366 [B] 
Celkem: A+B=26,142 [C]</t>
  </si>
  <si>
    <t>12110</t>
  </si>
  <si>
    <t>SEJMUTÍ ORNICE NEBO LESNÍ PŮDY</t>
  </si>
  <si>
    <t>Sejmutí ornice v tl. 350 mm. Odvoz na dočasnou skládku.</t>
  </si>
  <si>
    <t>úsek km 0,270-0,454: 272*0,35=95,200 [A]</t>
  </si>
  <si>
    <t>položka zahrnuje sejmutí ornice bez ohledu na tloušťku vrstvy a její vodorovnou dopravu  
nezahrnuje uložení na trvalou skládku</t>
  </si>
  <si>
    <t>123737</t>
  </si>
  <si>
    <t>ODKOP PRO SPOD STAVBU SILNIC A ŽELEZNIC TŘ. I, ODVOZ DO 16KM</t>
  </si>
  <si>
    <t>Odkop pro rozšíření komunikace a silniční příkop. Včetně naložení, odvozu a uložení na skládku (skládka zvolena zhotovitelem). Zhotovitel v ceně zohlední skutečnou vzdálenost skládky. Poplatek viz. pol. řady 015xxx.  
Výměra generována digitálně z charakteristických řezů.</t>
  </si>
  <si>
    <t>úsek km 0,270-0,454: 250=250,000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</si>
  <si>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</si>
  <si>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125733</t>
  </si>
  <si>
    <t>VYKOPÁVKY ZE ZEMNÍKŮ A SKLÁDEK TŘ. I, ODVOZ DO 3KM</t>
  </si>
  <si>
    <t>Ornice z mezideponie.</t>
  </si>
  <si>
    <t>723,6*0,1=72,360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</si>
  <si>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</si>
  <si>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12920</t>
  </si>
  <si>
    <t>ČIŠTĚNÍ KRAJNIC OD NÁNOSU</t>
  </si>
  <si>
    <t>Odstranění nezpevněné a zemní krajnice, včetně odvozu bez ohledu na vzdálenost (skládka zvolena zhotovitelem) a uložení na skládku.  
Zhotovitel v ceně zohlední skutečnou vzdálenost skládky.  
Poplatek viz. pol. řady 015xxx.</t>
  </si>
  <si>
    <t>(165+78+186+48)*0,75*0,2=71,550 [A] 
(71+45+23+141+15+54+94+55+87+32+119)*0,75*0,2=110,400 [B] 
Celkem: A+B=181,950 [C]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</si>
  <si>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</si>
  <si>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</si>
  <si>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</si>
  <si>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Včetně odvozu bez ohledu na vzdálenost (skládka zvolena zhotovitelem) a uložení na skládku. Zhotovitel v ceně zohlední skutečnou vzdálenost skládky.  
Délky odečteny ze situace.  
Poplatek viz. pol. řady 015xxx.</t>
  </si>
  <si>
    <t>152+67+55+88+62=424,000 [A] 
41+16+51+33=141,000 [B] 
Celkem: A+B=565,000 [C]</t>
  </si>
  <si>
    <t>13</t>
  </si>
  <si>
    <t>12980</t>
  </si>
  <si>
    <t>ČIŠTĚNÍ ULIČNÍCH VPUSTÍ</t>
  </si>
  <si>
    <t>Včetně naložení, odvozu a uložení na skládku (skládka zvolena zhotovitelem). Zhotovitel v ceně zohlední skutečnou vzdálenost skládky.  
Poplatek za likvidaci nutno také zahrnout do jednotkové ceny položky.</t>
  </si>
  <si>
    <t>7=7,000 [A]</t>
  </si>
  <si>
    <t>14</t>
  </si>
  <si>
    <t>129958</t>
  </si>
  <si>
    <t>ČIŠTĚNÍ POTRUBÍ DN DO 600MM</t>
  </si>
  <si>
    <t>Pročištění příčných a podélných propustků DN600. Délky odečteny ze situace.  
Včetně naložení, odvozu a uložení na skládku (skládka zvolena zhotovitelem). Zhotovitel v ceně zohlední skutečnou vzdálenost skládky.  
Poplatek viz. pol. řady 015xxx.</t>
  </si>
  <si>
    <t>23+17+17+13,5+13,5=84,000 [A]</t>
  </si>
  <si>
    <t>15</t>
  </si>
  <si>
    <t>129971</t>
  </si>
  <si>
    <t>ČIŠTĚNÍ POTRUBÍ DN DO 1000MM</t>
  </si>
  <si>
    <t>Pročištění příčných a podélných propustků DN1000. Délky odečteny ze situace.  
Včetně naložení, odvozu a uložení na skládku (skládka zvolena zhotovitelem). Zhotovitel v ceně zohlední skutečnou vzdálenost skládky.  
Poplatek viz. pol. řady 015xxx.</t>
  </si>
  <si>
    <t>16,1+15+47+2*17+14,5=126,600 [A]</t>
  </si>
  <si>
    <t>16</t>
  </si>
  <si>
    <t>132737</t>
  </si>
  <si>
    <t>HLOUBENÍ RÝH ŠÍŘ DO 2M PAŽ I NEPAŽ TŘ. I, ODVOZ DO 16KM</t>
  </si>
  <si>
    <t>Vykopání stávajícího podloží pro sanaci aktivní zóny. Včetně odvozu a uložení na skládku (skládka zvolena zhotovitelem). Zhotovitel v ceně zohlední skutečnou vzdálenost skládky. Poplatek viz. pol. řady 015xxx.  
Bude čerpánu dle skutečnosti a se souhlasem TDI.  
Plocha odečtena digitálně ze situace a charakteristických příčných řezů.</t>
  </si>
  <si>
    <t>úsek km 0,270-0,454: 0,5*783=391,500 [A] 
úsek km 1,236-1,334: 233,51=233,510 [B] 
Celkem: A+B=625,010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</si>
  <si>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</si>
  <si>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</si>
  <si>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Výkop pro vsakovací příkop a pro přípojky UV. Včetně odvozu bez ohledu na vzdálenost (skládka zvolena zhotovitelem) a uložení na skádku. Zhotovitel v ceně zohlední skutečnou vzdálenost skládky. Poplatek viz. pol. řady 015xxx.  
Výměra odečtena z charakteristických příčných řezů.</t>
  </si>
  <si>
    <t>příkop: 42=42,000 [A] 
přípojky: 1*1*3,5+1*1*3,5=7,000 [B] 
Celkem: A+B=49,000 [C]</t>
  </si>
  <si>
    <t>18</t>
  </si>
  <si>
    <t>133737</t>
  </si>
  <si>
    <t>HLOUBENÍ ŠACHET ZAPAŽ I NEPAŽ TŘ. I, ODVOZ DO 16KM</t>
  </si>
  <si>
    <t>Výkop pro umístění nové UV. Včetně odvozu bez ohledu na vzdálenost (skládka zvolena zhotovitelem) a uložení na skládku.  
Zhotovitel v ceně zohlední skutečnou vzdálenost skládky.  
Poplatek viz. pol. řady 015xxx.</t>
  </si>
  <si>
    <t>2*(1,5*1,5*1,5)=6,750 [A]</t>
  </si>
  <si>
    <t>19</t>
  </si>
  <si>
    <t>17120</t>
  </si>
  <si>
    <t>ULOŽENÍ SYPANINY DO NÁSYPŮ A NA SKLÁDKY BEZ ZHUTNĚNÍ</t>
  </si>
  <si>
    <t>Uložení ornice na mezideponii, uložení přebytku na pozemky nového majitele.</t>
  </si>
  <si>
    <t>95,2=95,200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</si>
  <si>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</si>
  <si>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</si>
  <si>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17380</t>
  </si>
  <si>
    <t>ZEMNÍ KRAJNICE A DOSYPÁVKY Z NAKUPOVANÝCH MATERIÁLŮ</t>
  </si>
  <si>
    <t>Dosypávka pod nezpevněnou krajnici ze zeminy vhodné do násypu dle ČSN 73 6133.</t>
  </si>
  <si>
    <t>0,05*(165+78+186+48)=23,850 [A] 
0,05*(71+47+25+141+14+54+54+87+32+117)=32,100 [B] 
Celkem: A+B=55,950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</si>
  <si>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</si>
  <si>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</si>
  <si>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17481</t>
  </si>
  <si>
    <t>ZÁSYP JAM A RÝH Z NAKUPOVANÝCH MATERIÁLŮ</t>
  </si>
  <si>
    <t>Vsakovací příkop. Zásyp rýhy o rozměrech 0,85/0,50 m.  
ŠDa 32/63</t>
  </si>
  <si>
    <t>0,85*0,5*86=36,550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</si>
  <si>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</si>
  <si>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</si>
  <si>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Filtrační vrstva vsakovacího příkopu. Zásyp rýhy o rozměrech 0,15/0,50 m.  
ŠP 4/8</t>
  </si>
  <si>
    <t>0,15*0,5*86=6,450 [A]</t>
  </si>
  <si>
    <t>23</t>
  </si>
  <si>
    <t>Hutněno po vrstvách 0,30 m.</t>
  </si>
  <si>
    <t>1*1*3,5+1*1*3,5=7,000 [A]</t>
  </si>
  <si>
    <t>24</t>
  </si>
  <si>
    <t>17581</t>
  </si>
  <si>
    <t>OBSYP POTRUBÍ A OBJEKTŮ Z NAKUPOVANÝCH MATERIÁLŮ</t>
  </si>
  <si>
    <t>Zásyp po výkopu pro umístění UV. Materiál vhodný do násypu dle ČSN 73 6133 se zhutněním.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</si>
  <si>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</si>
  <si>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25</t>
  </si>
  <si>
    <t>18221</t>
  </si>
  <si>
    <t>ROZPROSTŘENÍ ORNICE VE SVAHU V TL DO 0,10M</t>
  </si>
  <si>
    <t>M2</t>
  </si>
  <si>
    <t>Ohumusování svahů v tl. 100 mm. Použita ornice z mezideponie.  
Plocha odměřena digitálně z charakteristických řezů.</t>
  </si>
  <si>
    <t>472,2+251,4=723,600 [A]</t>
  </si>
  <si>
    <t>položka zahrnuje:  
nutné přemístění ornice z dočasných skládek vzdálených do 50m  
rozprostření ornice v předepsané tloušťce ve svahu přes 1:5</t>
  </si>
  <si>
    <t>26</t>
  </si>
  <si>
    <t>18241</t>
  </si>
  <si>
    <t>ZALOŽENÍ TRÁVNÍKU RUČNÍM VÝSEVEM</t>
  </si>
  <si>
    <t>Osetí na ohumusovaných plochách.</t>
  </si>
  <si>
    <t>Zahrnuje dodání předepsané travní směsi, její výsev na ornici, zalévání, první pokosení, to vše bez ohledu na sklon terénu</t>
  </si>
  <si>
    <t>27</t>
  </si>
  <si>
    <t>18710</t>
  </si>
  <si>
    <t>OŠETŘENÍ ORNICE NA SKLÁDCE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</si>
  <si>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</si>
  <si>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Základy</t>
  </si>
  <si>
    <t>28</t>
  </si>
  <si>
    <t>21450</t>
  </si>
  <si>
    <t>SANAČNÍ VRSTVY Z KAMENIVA</t>
  </si>
  <si>
    <t>ŠDa 0/32 tl. 500 mm. Sanace aktivní zóny v případě nedodržení Edef,2= min. 45 MPa.  
Plocha odměřena digitálně ze situace.   
Položka bude čerpána dle skutečnosti a se souhlasem TDI.</t>
  </si>
  <si>
    <t>úsek km 0,270-0,454: 0,5*783=391,500 [A] 
úsek km 1,236-1,334: 0,5*394=197,000 [B] 
Celkem: A+B=588,500 [C]</t>
  </si>
  <si>
    <t>položka zahrnuje dodávku předepsaného kameniva, mimostaveništní a vnitrostaveništní dopravu a jeho uložení  
není-li v zadávací dokumentaci uvedeno jinak, jedná se o nakupovaný materiál</t>
  </si>
  <si>
    <t>29</t>
  </si>
  <si>
    <t>21461</t>
  </si>
  <si>
    <t>SEPARAČNÍ GEOTEXTILIE</t>
  </si>
  <si>
    <t>Vsakovací příkop.  
Separační getextilie s filtrační funkcí, CBR &gt; 2 kN, odolnost proti proražení &lt; 20 mm, tažnost &gt; 10%.</t>
  </si>
  <si>
    <t>2*(0,85+0,5)*86=232,200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</si>
  <si>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</si>
  <si>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30</t>
  </si>
  <si>
    <t>Separační getextilie s filtrační funkcí, CBR &gt; 2 kN, odolnost proti proražení &lt; 20 mm, tažnost &gt; 10%.  
Sanace aktivní zóny v případě nedodržení Edef,2= min. 45 MPa.  
Plocha odměřena digitálně ze situace.   
Položka bude čerpána dle skutečnosti a se souhlasem TDI.</t>
  </si>
  <si>
    <t>úsek km 0,270-0,454: 1800=1 800,000 [A] 
úsek km 1,236-1,334: 890=890,000 [B] 
Celkem: A+B=2 690,000 [C]</t>
  </si>
  <si>
    <t>Vodorovné konstrukce</t>
  </si>
  <si>
    <t>31</t>
  </si>
  <si>
    <t>45152</t>
  </si>
  <si>
    <t>PODKLADNÍ A VÝPLŇOVÉ VRSTVY Z KAMENIVA DRCENÉHO</t>
  </si>
  <si>
    <t>Podkladní vrstva pod kamennou dlažbu, tl. 100 mm. 
1,7*0,1=0,170 [A] 
Vsakovací příkop 
0,5*0,15*85=6,375 [B] 
Celkem: A+B=6,545 [C]</t>
  </si>
  <si>
    <t>32</t>
  </si>
  <si>
    <t>465512</t>
  </si>
  <si>
    <t>DLAŽBY Z LOMOVÉHO KAMENE NA MC</t>
  </si>
  <si>
    <t>Odláždění nezpevněné krajnice z lomového kamene.</t>
  </si>
  <si>
    <t>1,7*0,25=0,425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</si>
  <si>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</si>
  <si>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</si>
  <si>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33</t>
  </si>
  <si>
    <t>56214</t>
  </si>
  <si>
    <t>VOZOVKOVÉ VRSTVY Z MATERIÁLŮ STABIL CEMENTEM TL DO 200MM</t>
  </si>
  <si>
    <t>Vrstva stabilizovaná cementem SC 8/10 tl. 160 mm.  
Plocha odměřena digitálně ze situace.</t>
  </si>
  <si>
    <t>úsek km 1,236-1,334: 375=375,000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</si>
  <si>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</si>
  <si>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34</t>
  </si>
  <si>
    <t>56334</t>
  </si>
  <si>
    <t>VOZOVKOVÉ VRSTVY ZE ŠTĚRKODRTI TL. DO 200MM</t>
  </si>
  <si>
    <t>ŠDa 0/32 tl. 200 mm. Plocha odměřena digitálně ze situace.</t>
  </si>
  <si>
    <t>úsek km 1,236-1,334: 425=425,000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</si>
  <si>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</si>
  <si>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35</t>
  </si>
  <si>
    <t>56335</t>
  </si>
  <si>
    <t>VOZOVKOVÉ VRSTVY ZE ŠTĚRKODRTI TL. DO 250MM</t>
  </si>
  <si>
    <t>ŠDa 0/32 tl. 250 mm. Plocha odměřena digitálně ze situace.</t>
  </si>
  <si>
    <t>úsek km 0,270-0,454: 783=783,000 [A]</t>
  </si>
  <si>
    <t>36</t>
  </si>
  <si>
    <t>56363</t>
  </si>
  <si>
    <t>VOZOVKOVÉ VRSTVY Z RECYKLOVANÉHO MATERIÁLU TL DO 150MM</t>
  </si>
  <si>
    <t>85=85,000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</si>
  <si>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</si>
  <si>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37</t>
  </si>
  <si>
    <t>567544</t>
  </si>
  <si>
    <t>VRST PRO OBNOVU A OPR RECYK ZA STUD CEM A ASF EM TL DO 200MM</t>
  </si>
  <si>
    <t>Recyklace za studena na místě s kombinovaným pojivem (emulze, cement) v tl. 160 mm. Plocha viz. pol. 574B34. Koeficient 1,06 vyjadřuje přesah vrstev.</t>
  </si>
  <si>
    <t>úsek km 0,270-1,100 (mimo km 0,574-0,618): 6228*1,06=6 601,680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</si>
  <si>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</si>
  <si>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38</t>
  </si>
  <si>
    <t>56962</t>
  </si>
  <si>
    <t>ZPEVNĚNÍ KRAJNIC Z RECYKLOVANÉHO MATERIÁLU TL DO 100MM</t>
  </si>
  <si>
    <t>Nezpevněná krajnice z asf. recyklátu fr. 0/22. Možno využít materiál z pol. č. 11372.</t>
  </si>
  <si>
    <t>(56,6+151+101,2)*0,75=231,600 [A] 
(38+126,7+45,5+4,8+5,5+141,2+14,3+52,7+46,7+84,8+32,2+92,8+107+117,8)*0,5=455,000 [B] 
Celkem: A+B=686,600 [C]</t>
  </si>
  <si>
    <t>39</t>
  </si>
  <si>
    <t>572123</t>
  </si>
  <si>
    <t>INFILTRAČNÍ POSTŘIK Z EMULZE DO 1,0KG/M2</t>
  </si>
  <si>
    <t>PI-C 0,80 kg/m2 zbytkového asfaltu po vyštěpení.  
Plocha viz. pol. č. 574E56.</t>
  </si>
  <si>
    <t>úsek km 0,270-1,334 (mimo km 0,574-0,618): 6602=6 602,000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</si>
  <si>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</si>
  <si>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40</t>
  </si>
  <si>
    <t>572214</t>
  </si>
  <si>
    <t>SPOJOVACÍ POSTŘIK Z MODIFIK EMULZE DO 0,5KG/M2</t>
  </si>
  <si>
    <t>PS-CP 0,40 kg/m2 zbytkového asfaltu po vyštěpení.   
Plocha viz. pol. č. 574B34</t>
  </si>
  <si>
    <t>úsek km 0,000-0,270: 2796=2 796,000 [A] 
úsek km 0,270-1,100 (mimo km 0,574-0,618): 6287=6 287,000 [B] 
úsek km 1,100-1,334: 1816=1 816,000 [C] 
Celkem: A+B+C=10 899,000 [D]</t>
  </si>
  <si>
    <t>41</t>
  </si>
  <si>
    <t>PS-CP 0,50 kg/m2 zbytkového asfaltu po vyštěpení.  
Plocha viz. pol. č. 574D66 a 574D56.</t>
  </si>
  <si>
    <t>úsek km 0,270-1,100 (mimo km 0,573-0,618): 6412=6 412,000 [A] 
 úsek km 1,100-1,334: 1853=1 853,000 [B] 
Celkem: A+B=8 265,000 [C]</t>
  </si>
  <si>
    <t>42</t>
  </si>
  <si>
    <t>572224</t>
  </si>
  <si>
    <t>SPOJOVACÍ POSTŘIK Z MODIFIK EMULZE DO 1,0KG/M2</t>
  </si>
  <si>
    <t>PS-CP 0,60 kg/m2 zbytkového asfaltu po vyštěpení.   
Plocha viz. pol. č. 574D56 a 574D66.</t>
  </si>
  <si>
    <t>úsek km 0,000-0,270: 2852=2 852,000 [A] 
úsek km 1,100-1,334: 1889=1 889,000 [B] 
Celkem: A+B=4 741,000 [C]</t>
  </si>
  <si>
    <t>43</t>
  </si>
  <si>
    <t>574B34</t>
  </si>
  <si>
    <t>ASFALTOVÝ BETON PRO OBRUSNÉ VRSTVY MODIFIK ACO 11+, 11S TL. 40MM</t>
  </si>
  <si>
    <t>ACO 11+ PmB 25/55-60. Plocha odečtena digitálně ze situace.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</si>
  <si>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</si>
  <si>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44</t>
  </si>
  <si>
    <t>574D56</t>
  </si>
  <si>
    <t>ASFALTOVÝ BETON PRO LOŽNÍ VRSTVY MODIFIK ACL 16+, 16S TL. 60MM</t>
  </si>
  <si>
    <t>ACL 16S PmB 25/55-60. Plocha viz. pol. 574B34. Koeficient 1,02 vyjadřuje přesah vrstev.</t>
  </si>
  <si>
    <t>úsek km 0,000-0,270: 2796*1,02=2 851,920 [A] 
úsek km 0,270-1,334 (mimo km 0,574-0,618): 6287*1,02=6 412,740 [B] 
Celkem: A+B=9 264,660 [C]</t>
  </si>
  <si>
    <t>45</t>
  </si>
  <si>
    <t>574D66</t>
  </si>
  <si>
    <t>ASFALTOVÝ BETON PRO LOŽNÍ VRSTVY MODIFIK ACL 16+, 16S TL. 70MM</t>
  </si>
  <si>
    <t>ACL 16 S PmB 25/55-60. Plocha viz. pol. 574B34. Koeficient 1,02 vyjadřuje přesah vrstev.</t>
  </si>
  <si>
    <t>úsek km 1,100-1,334: 1816*1,02=1 852,320 [A]</t>
  </si>
  <si>
    <t>46</t>
  </si>
  <si>
    <t>574E56</t>
  </si>
  <si>
    <t>ASFALTOVÝ BETON PRO PODKLADNÍ VRSTVY ACP 16+, 16S TL. 60MM</t>
  </si>
  <si>
    <t>ACP 16 S 50/70. Plocha viz. pol. 574B34. Koeficient 1,04 vyjadřuje přesah vrstev.</t>
  </si>
  <si>
    <t>úsek km 0,270-1,334 (mimo km 0,574-0,618): 6228*1,04=6 477,120 [A]</t>
  </si>
  <si>
    <t>47</t>
  </si>
  <si>
    <t>574E66</t>
  </si>
  <si>
    <t>ASFALTOVÝ BETON PRO PODKLADNÍ VRSTVY ACP 16+, 16S TL. 70MM</t>
  </si>
  <si>
    <t>úsek km 1,100-1,335: 1816*1,04=1 888,640 [A]</t>
  </si>
  <si>
    <t>48</t>
  </si>
  <si>
    <t>57621</t>
  </si>
  <si>
    <t>POSYP KAMENIVEM DRCENÝM 5KG/M2</t>
  </si>
  <si>
    <t>Posyp litého asfaltu na mostě.</t>
  </si>
  <si>
    <t>133=133,000 [A]</t>
  </si>
  <si>
    <t>- dodání kameniva předepsané kvality a zrnitosti  
- posyp předepsaným množstvím</t>
  </si>
  <si>
    <t>49</t>
  </si>
  <si>
    <t>5774EG</t>
  </si>
  <si>
    <t>VRSTVY PRO OBNOVU A OPRAVY Z ASF BETONU ACP 16+, 16S</t>
  </si>
  <si>
    <t>Oprava plošného rozpadu dle TP115. Předpoklad 10 % odfrézované plochy. Bude čerpánu na základě skutečnosti po odsouhlasení TDI.  
Viz. pol. č. 11372D.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</si>
  <si>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</si>
  <si>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50</t>
  </si>
  <si>
    <t>577A2</t>
  </si>
  <si>
    <t>VÝSPRAVA TRHLIN ASFALTOVOU ZÁLIVKOU MODIFIK</t>
  </si>
  <si>
    <t>Sanace podkladních asfaltových vrstev. oprava úzkých a širokých trhlin (oprava dle TP 115). Předpoklad 20 % z délky úseku. Položka bude čerpána na základě skutečnosti a se souhlasem TDI.</t>
  </si>
  <si>
    <t>úsek km 0,000-0,270: 270*0,2=54,000 [A] 
úsek km 1,100-1,334: 234*0,2=46,800 [B] 
Celkem: A+B=100,800 [C]</t>
  </si>
  <si>
    <t>- vyfrézování drážky šířky do 20mm hloubky do 40mm  
- vyčištění  
- nátěr  
- výplň předepsanou zálivkovou hmotou</t>
  </si>
  <si>
    <t>Potrubí</t>
  </si>
  <si>
    <t>51</t>
  </si>
  <si>
    <t>87433</t>
  </si>
  <si>
    <t>POTRUBÍ Z TRUB PLASTOVÝCH ODPADNÍCH DN DO 150MM</t>
  </si>
  <si>
    <t>PP přípojky DN150</t>
  </si>
  <si>
    <t>3,5+3,5=7,000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</si>
  <si>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</si>
  <si>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52</t>
  </si>
  <si>
    <t>89712</t>
  </si>
  <si>
    <t>VPUSŤ KANALIZAČNÍ ULIČNÍ KOMPLETNÍ Z BETONOVÝCH DÍLCŮ</t>
  </si>
  <si>
    <t>2=2,000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</si>
  <si>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</si>
  <si>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53</t>
  </si>
  <si>
    <t>899122</t>
  </si>
  <si>
    <t>MŘÍŽE LITINOVÉ SAMOSTATNÉ</t>
  </si>
  <si>
    <t>Výměna mříží uličních vpustí.</t>
  </si>
  <si>
    <t>Položka zahrnuje dodávku a osazení předepsané mříže včetně rámu</t>
  </si>
  <si>
    <t>Ostatní konstrukce a práce</t>
  </si>
  <si>
    <t>54</t>
  </si>
  <si>
    <t>9113A1</t>
  </si>
  <si>
    <t>SVODIDLO OCEL SILNIČ JEDNOSTR, ÚROVEŇ ZADRŽ N1, N2 - DODÁVKA A MONTÁŽ</t>
  </si>
  <si>
    <t>Ocelové svodidlo svodnicového typu JS/N1. Včetně antikorozní ochrany, dle TP 114 a TP 203.</t>
  </si>
  <si>
    <t>134+122+69+61=386,000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</si>
  <si>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</si>
  <si>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55</t>
  </si>
  <si>
    <t>9113A3</t>
  </si>
  <si>
    <t>SVODIDLO OCEL SILNIČ JEDNOSTR, ÚROVEŇ ZADRŽ N1, N2 - DEMONTÁŽ S PŘESUNEM</t>
  </si>
  <si>
    <t>Odstranění stávajícího ocelového svodila, včetně součástí.   
Včetně odvozu a uložení na skládku zhotovitele, zhotovitel v ceně zohlední výzisk z materiálu.</t>
  </si>
  <si>
    <t>87+29+49+47+50=262,000 [A]</t>
  </si>
  <si>
    <t>položka zahrnuje:  
- demontáž a odstranění zařízení  
- jeho odvoz na předepsané místo</t>
  </si>
  <si>
    <t>56</t>
  </si>
  <si>
    <t>91297</t>
  </si>
  <si>
    <t>DOPRAVNÍ ZRCADLO</t>
  </si>
  <si>
    <t>položka zahrnuje:  
- dodání a osazení zrcadla včetně nutných zemních prací  
- předepsaná povrchová úprava  
- vnitrostaveništní a mimostaveništní doprava  
- odrazky plastové nebo z retroreflexní fólie.</t>
  </si>
  <si>
    <t>57</t>
  </si>
  <si>
    <t>914131</t>
  </si>
  <si>
    <t>DOPRAVNÍ ZNAČKY ZÁKLADNÍ VELIKOSTI OCELOVÉ FÓLIE TŘ 2 - DODÁVKA A MONTÁŽ</t>
  </si>
  <si>
    <t>Pozinkovaný lisovaný podkladový plech s dvojím ohybem bez hliníkových komponentů.  
A2a, A22, A29 - 2x, A31a - 2x, A31b - 2x, A31c - 2x, B2 - 3x, B20a, B24a, C2f, E2a - 2x, E2b - 2x, E4, E7b, E13 - 2x, IJ7, IP4b, P1 - 2x, P2 - 5x, P4 - 3x, IZ4a - 2x, IZ4b - 2x.</t>
  </si>
  <si>
    <t>7+33=40,000 [A]</t>
  </si>
  <si>
    <t>položka zahrnuje:  
- dodávku a montáž značek v požadovaném provedení</t>
  </si>
  <si>
    <t>58</t>
  </si>
  <si>
    <t>914133</t>
  </si>
  <si>
    <t>DOPRAVNÍ ZNAČKY ZÁKLADNÍ VELIKOSTI OCELOVÉ FÓLIE TŘ 2 - DEMONTÁŽ</t>
  </si>
  <si>
    <t>Odstranění stávajícího SDZ, odkup zhotovitelem za cenu šrotu.  
A2a, A22, A29 - 2x, A31a - 2x, A31b - 2x, A31c - 2x, B2 - 3x, B20a - 3x, B24a, B24b, C2b, C2f, E2a - 3x, E2b - 2x, E4, E7b, E13 - 2x, IJ7, IP4b, P1 - 2x , P2 - 5x, P4 - 3x, IZ4a - 2x, IZ4b - 2x.</t>
  </si>
  <si>
    <t>45=45,000 [A]</t>
  </si>
  <si>
    <t>Položka zahrnuje odstranění, demontáž a odklizení materiálu s odvozem na předepsané místo</t>
  </si>
  <si>
    <t>59</t>
  </si>
  <si>
    <t>914431</t>
  </si>
  <si>
    <t>DOPRAVNÍ ZNAČKY 100X150CM OCELOVÉ FÓLIE TŘ 2 - DODÁVKA A MONTÁŽ</t>
  </si>
  <si>
    <t>Pozinkovaný lisovaný podkladový plech s dvojím ohybem bez hliníkových komponentů.  
IP 19 - 5x, IZ8a, IZ8b.</t>
  </si>
  <si>
    <t>60</t>
  </si>
  <si>
    <t>914433</t>
  </si>
  <si>
    <t>DOPRAVNÍ ZNAČKY 100X150CM OCELOVÉ FÓLIE TŘ 2 - DEMONTÁŽ</t>
  </si>
  <si>
    <t>Odstranění stávajícího SDZ, odkup zhotovitelem za cenu šrotu.  
IP19 - 3x, IZ8a, IZ8b.</t>
  </si>
  <si>
    <t>5=5,000 [A]</t>
  </si>
  <si>
    <t>61</t>
  </si>
  <si>
    <t>914731</t>
  </si>
  <si>
    <t>STÁLÁ DOPRAV ZAŘÍZ Z3 OCEL S FÓLIÍ TŘ 2 DODÁVKA A MONTÁŽ</t>
  </si>
  <si>
    <t>Pozinkovaný lisovaný podkladový plech s dvojím ohybem bez hliníkových komponentů.</t>
  </si>
  <si>
    <t>3=3,000 [A]</t>
  </si>
  <si>
    <t>62</t>
  </si>
  <si>
    <t>914733</t>
  </si>
  <si>
    <t>STÁLÁ DOPRAV ZAŘÍZ Z3 OCEL S FÓLIÍ TŘ 2 DEMONTÁŽ</t>
  </si>
  <si>
    <t>Odstranění stávajícího SDZ.  
Včetně odvozu a uložení na skládku zhotovitele, zhotovitel v ceně zohlední výzisk z materiálu.</t>
  </si>
  <si>
    <t>63</t>
  </si>
  <si>
    <t>914921</t>
  </si>
  <si>
    <t>SLOUPKY A STOJKY DOPRAVNÍCH ZNAČEK Z OCEL TRUBEK DO PATKY - DODÁVKA A MONTÁŽ</t>
  </si>
  <si>
    <t>Ocelové, žárově zinkované trubky. Včetně upevňovacího zařízení, včetně bet. patky a příruby v patce.</t>
  </si>
  <si>
    <t>56=56,000 [A]</t>
  </si>
  <si>
    <t>položka zahrnuje:  
- sloupky a upevňovací zařízení včetně jejich osazení (betonová patka, zemní práce)</t>
  </si>
  <si>
    <t>64</t>
  </si>
  <si>
    <t>914923</t>
  </si>
  <si>
    <t>SLOUPKY A STOJKY DZ Z OCEL TRUBEK DO PATKY DEMONTÁŽ</t>
  </si>
  <si>
    <t>Demontáž stávajících sloupků včetně bet. patky.  
Včetně odvozu a uložení na skládku zhotovitele, zhotovitel v ceně zohlední výzisk z materiálu.</t>
  </si>
  <si>
    <t>58=58,000 [A]</t>
  </si>
  <si>
    <t>65</t>
  </si>
  <si>
    <t>915111</t>
  </si>
  <si>
    <t>VODOROVNÉ DOPRAVNÍ ZNAČENÍ BARVOU HLADKÉ - DODÁVKA A POKLÁDKA</t>
  </si>
  <si>
    <t>Bíla barva, předznačení rozpoštědlovou barvou s obsahem sušiny min. 75 % nebo vodou ředitelnou barvou, na kterou lze násldně aplikovat dlouhoživotný materiál.  
Provedeno dle výkresu Situace dopravního značení D.1.1.6.</t>
  </si>
  <si>
    <t>V1a (0,125): (15+63+63+73+31+18+18+34+35+17,5+108+60+6,5+42,5+9+11+56,5+8,5+29,5+70+12,5+54)*0,125=104,438 [A] 
V2b (3/1,5/0,125): (12+67+49+66+16,5+75,5+652+44)*(2/3)*0,125=81,833 [B] 
V2b (1,5/1,5/0,25): (53+25+37+37+15+15+21+35+10+12,5+8+21+18+18,5+13+19+33+13+27,5)*(1/2)*0,25=53,938 [C] 
V3 (3/1,5/0,125): 34*0,125+34*(2/3)*0,125=7,083 [D] 
V4 (0,25): (175+147+52+65+78,4+228+43+13+23,2+218+239+123,2)*0,25=351,200 [E] 
V5 (0,50): (3,25+3,25+3,25+3,25+3,35)*0,5=8,175 [F] 
V7a (4/0,5): 4*0,5*7=14,000 [G] 
V9a (R): 0,86*5=4,300 [H] 
V9a (LRP): 1,43*5=7,150 [I] 
V9a (LR/PR): 1,15*7=8,050 [J] 
V9a (L/R): 0,85*10=8,500 [K] 
V13a (0,50): (25,36+14,1+66,6+46,4+29+18)*0,5=99,730 [L] 
Celkem: A+B+C+D+E+F+G+H+I+J+K+L=748,397 [M]</t>
  </si>
  <si>
    <t>položka zahrnuje:  
- dodání a pokládku nátěrového materiálu (měří se pouze natíraná plocha)  
- předznačení a reflexní úpravu</t>
  </si>
  <si>
    <t>66</t>
  </si>
  <si>
    <t>915211</t>
  </si>
  <si>
    <t>VODOROVNÉ DOPRAVNÍ ZNAČENÍ PLASTEM HLADKÉ - DODÁVKA A POKLÁDKA</t>
  </si>
  <si>
    <t>Definitivní VDZ z hladkého plastu na předchozí značení barvou.  
Provedeno dle výkresu Situace dopravního značení D.1.1.6.</t>
  </si>
  <si>
    <t>V9a (R): 0,86*5=4,300 [A] 
V9a (LRP): 1,43*5=7,150 [B] 
V9a (LR/PR): 1,15*7=8,050 [C] 
V9a (L/R): 0,85*10=8,500 [D] 
V13a (0,50): (25,36+14,1+66,6+46,4+29+18)*0,5=99,730 [E] 
Celkem: A+B+C+D+E=127,730 [F]</t>
  </si>
  <si>
    <t>67</t>
  </si>
  <si>
    <t>915221</t>
  </si>
  <si>
    <t>VODOR DOPRAV ZNAČ PLASTEM STRUKTURÁLNÍ NEHLUČNÉ - DOD A POKLÁDKA</t>
  </si>
  <si>
    <t>Definitivní VDZ ze strukturálního plastu na předchozí značení barvou.  
Provedeno dle výkresu Situace dopravního značení D.1.1.6.</t>
  </si>
  <si>
    <t>V1a (0,125): (17,5+108+60+6,5+42,5+9+11+56,5+8,5+29,5+70+12,5+54)*0,125=60,688 [A] 
V2b (3/1,5/0,125): (12+67+49+66+16,5+75,5+652+44)*(2/3)*0,125=81,833 [B] 
V2b (1,5/1,5/0,25): (35+10+12,5+8+21+18+18,5+13+19+33+13+27,5)*(1/2)*0,25=28,563 [C] 
V3 (3/1,5/0,125): 34*0,125+34*(2/3)*0,125=7,083 [D] 
V4 (0,25): (78,4+228+43+13+23,2+218+239+123,2)*0,25=241,450 [E] 
V5 (0,50): (3,25+3,25+3,25+3,25+3,35)*0,5=8,175 [F] 
V7a (4/0,5): 4*0,5*7=14,000 [G] 
Celkem: A+B+C+D+E+F+G=441,792 [H]</t>
  </si>
  <si>
    <t>68</t>
  </si>
  <si>
    <t>915231</t>
  </si>
  <si>
    <t>VODOR DOPRAV ZNAČ PLASTEM PROFIL ZVUČÍCÍ - DOD A POKLÁDKA</t>
  </si>
  <si>
    <t>Definitivní VDZ z profilovaného plastu na předchozí značení barvou.  
Provedeno dle výkresu Situace dopravního značení D.1.1.6.</t>
  </si>
  <si>
    <t>V1a (0,125): (15+63+63+73+31+18+18+34+35)*0,125=43,750 [A] 
V2b (1,5/1,5/0,25): (53+25+37+37+15+15+21)*(1/2)*0,25=25,375 [B] 
V4 (0,25): (175+147+52+65)*0,25=109,750 [C] 
Celkem: A+B+C=178,875 [D]</t>
  </si>
  <si>
    <t>69</t>
  </si>
  <si>
    <t>915401</t>
  </si>
  <si>
    <t>VODOROVNÉ DOPRAVNÍ ZNAČENÍ BETON PREFABRIK - DODÁVKA A POKLÁDKA</t>
  </si>
  <si>
    <t>Betonová přídlažba 250/500/80 do bet. lože tl. 100 mm z betonu C20/25 nXF3, včetně spárování.  
Délky odměřeny ze situace.</t>
  </si>
  <si>
    <t>(50,2+38,2+98+100+16,5)*0,25=75,725 [A]</t>
  </si>
  <si>
    <t>zahrnuje dodávku betonových prefabrikátů a jejich osazení do předepsaného lože</t>
  </si>
  <si>
    <t>70</t>
  </si>
  <si>
    <t>917224</t>
  </si>
  <si>
    <t>SILNIČNÍ A CHODNÍKOVÉ OBRUBY Z BETONOVÝCH OBRUBNÍKŮ ŠÍŘ 150MM</t>
  </si>
  <si>
    <t>Silniční bet. obruba 150/250/1000 včetně bet. lože z betonu C20/25 nXF3 tl. 100 mm.</t>
  </si>
  <si>
    <t>151+68,4+38,2+58,1=315,700 [A] 
snižená obruba: 19,2=19,200 [B] 
Celkem: A+B=334,900 [C]</t>
  </si>
  <si>
    <t>Položka zahrnuje:  
dodání a pokládku betonových obrubníků o rozměrech předepsaných zadávací dokumentací  
betonové lože i boční betonovou opěrku.</t>
  </si>
  <si>
    <t>71</t>
  </si>
  <si>
    <t>Silniční bet. obruba 150/250/1000 včetně bet. lože z betonu C20/25 nXF3 tl. 100 mm.   
V případě poškození stávající obruby - předpoklad 50%.</t>
  </si>
  <si>
    <t>72</t>
  </si>
  <si>
    <t>919111</t>
  </si>
  <si>
    <t>ŘEZÁNÍ ASFALTOVÉHO KRYTU VOZOVEK TL DO 50MM</t>
  </si>
  <si>
    <t>Řezání spar v napojení na stávající stav a podél bet. prvků.</t>
  </si>
  <si>
    <t>980=980,000 [A]</t>
  </si>
  <si>
    <t>položka zahrnuje řezání vozovkové vrstvy v předepsané tloušťce, včetně spotřeby vody</t>
  </si>
  <si>
    <t>73</t>
  </si>
  <si>
    <t>931323</t>
  </si>
  <si>
    <t>TĚSNĚNÍ DILATAČ SPAR ASF ZÁLIVKOU MODIFIK PRŮŘ DO 300MM2</t>
  </si>
  <si>
    <t>položka zahrnuje dodávku a osazení předepsaného materiálu, očištění ploch spáry před úpravou, očištění okolí spáry po úpravě  
nezahrnuje těsnící profil</t>
  </si>
  <si>
    <t>SO 104</t>
  </si>
  <si>
    <t>BUS záliv</t>
  </si>
  <si>
    <t>pol. č. 12373.1: 42,12*2=84,240 [A] 
pol. č. 12373.2: 420*0,5*2=420,000 [B] 
Celkem: A+B=504,240 [C]</t>
  </si>
  <si>
    <t>Kamenivo kód 17 05 04, předpoklad 2500 kg/m3.</t>
  </si>
  <si>
    <t>pol. č. 11332: 87,75*2,5=219,375 [A]</t>
  </si>
  <si>
    <t>pol. č. 113137: 52,65*2,2=115,830 [A]</t>
  </si>
  <si>
    <t>Bourání penetračního makadamu tl. 150 mm.  
Včetně naložení, odvozu a uložení na skládku (skládka určena zhotovitelem). Zhotovitel v ceně zohlední skutečnou vzdálenost skládky.  
Poplatek viz. pol. řady 015xxx.</t>
  </si>
  <si>
    <t>351*0,15=52,650 [A]</t>
  </si>
  <si>
    <t>113327</t>
  </si>
  <si>
    <t>ODSTRAN PODKL ZPEVNĚNÝCH PLOCH Z KAMENIVA NESTMEL, ODVOZ DO 16KM</t>
  </si>
  <si>
    <t>Odkop stávajících konstrukčních vrstev vozovky v tl 250 mm. Plocha odečtena ze situace. Včetně odvozu a uložení na skládku (skládka určena zhotovitelem).  
Zhotovitel v ceně zohlední skutečnou vzdálenost skládky.  
Poplatek viz. pol. řady 015xxx.</t>
  </si>
  <si>
    <t>351*0,25=87,750 [A]</t>
  </si>
  <si>
    <t>Frézování tl. 50 mm.  
Včetně naložení, odvozu a uložení na skládku zhotovitele. Zhotovitel v ceně zohlední možnost zpětného využití vyfrézovaného materiálu na stavbě.  
Plocha odměřena digitálně ze situace.</t>
  </si>
  <si>
    <t>351*0,05=17,550 [A]</t>
  </si>
  <si>
    <t>Včetně odvozu a uložení na skládku (skládka zvolena zhotovitelem). Zhotovitel v ceně zohlední skutečnou vzdálenost skládky.  
Poplatek viz. pol. řady 015xxx.</t>
  </si>
  <si>
    <t>351*0,12=42,120 [A]</t>
  </si>
  <si>
    <t>Vykopání stávajícího podloží pro sanaci aktivní zóny. Včetně odvozu a uložení na skládku (skládka zvolena zhotovitelem).  
Zhotovitel v ceně zohlední skutečnou vzdálenost skládky.  
Poplatek viz. pol. řady 015xxx.  
Bude čerpánu dle skutečnosti a se souhlasem TDI.</t>
  </si>
  <si>
    <t>420*0,5=210,000 [A]</t>
  </si>
  <si>
    <t>ŠDa 0/32 tl. 500 mm. Sanace aktivní zóny v případě nedodržení Edef,2= min. 45 MPa.  
Položka bude čerpána dle skutečnosti a se souhlasem TDI.</t>
  </si>
  <si>
    <t>Separační getextilie s filtrační funkcí, CBR &gt; 2 kN, odolnost proti proražení &lt; 20 mm, tažnost &gt; 10%.  
Sanace aktivní zóny v případě nedodržení Edef,2= min. 45 MPa.  
Položka bude čerpána dle skutečnosti a se souhlasem TDI.</t>
  </si>
  <si>
    <t>900=900,000 [A]</t>
  </si>
  <si>
    <t>Vrstva stabilizovaná cementem SC 8/10 tl. 160 mm.</t>
  </si>
  <si>
    <t>420=420,000 [A]</t>
  </si>
  <si>
    <t>ŠDa 0/32 tl. 250 mm.</t>
  </si>
  <si>
    <t>PI-C 0,80 kg/m2 zbytkového asfaltu po vyštěpení.</t>
  </si>
  <si>
    <t>PS-CP 0,40 kg/m2 zbytkového asfaltu po vyštěpení.</t>
  </si>
  <si>
    <t>PS-CP 0,60 kg/m2 zbytkového asfaltu po vyštěpení.</t>
  </si>
  <si>
    <t>ACO 11+ PmB 25/55-60.</t>
  </si>
  <si>
    <t>574D58</t>
  </si>
  <si>
    <t>ASFALTOVÝ BETON PRO LOŽNÍ VRSTVY MODIFIK ACL 22+, 22S TL. 60MM</t>
  </si>
  <si>
    <t>ACL 22 S PmB 25/55-60.</t>
  </si>
  <si>
    <t>574E58</t>
  </si>
  <si>
    <t>ASFALTOVÝ BETON PRO PODKLADNÍ VRSTVY ACP 22+, 22S TL. 60MM</t>
  </si>
  <si>
    <t>ACP 22 S 50/70.</t>
  </si>
  <si>
    <t>PP přípojka DN150</t>
  </si>
  <si>
    <t>897626</t>
  </si>
  <si>
    <t>VPUSŤ ŠTĚRBINOVÝCH ŽLABŮ Z BETON DÍLCŮ SV. ŠÍŘKY DO 400MM</t>
  </si>
  <si>
    <t>položka zahrnuje dodávku a osazení předepsaného dílce včetně mříže  
nezahrnuje předepsané podkladní konstrukce</t>
  </si>
  <si>
    <t>897726</t>
  </si>
  <si>
    <t>ČISTÍCÍ KUSY ŠTĚRBIN ŽLABŮ Z BETON DÍLCŮ SV. ŠÍŘKY DO 400MM</t>
  </si>
  <si>
    <t>položka zahrnuje dodávku a osazení předepsaného dílce  
nezahrnuje předepsané podkladní konstrukce</t>
  </si>
  <si>
    <t>935111</t>
  </si>
  <si>
    <t>ŠTĚRBINOVÉ ŽLABY Z BETONOVÝCH DÍLCŮ ŠÍŘ DO 400MM VÝŠ DO 500MM BEZ OBRUBY</t>
  </si>
  <si>
    <t>Štěrbinový žlab DN200 uložený v bet. loži tl. 200mm z betonu C20/25 nXF3.</t>
  </si>
  <si>
    <t>31=31,000 [A]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</si>
  <si>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</si>
  <si>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SO 181</t>
  </si>
  <si>
    <t>Přechodné dopravní značení - I. etapa</t>
  </si>
  <si>
    <t>02720</t>
  </si>
  <si>
    <t>POMOC PRÁCE ZŘÍZ NEBO ZAJIŠŤ REGULACI A OCHRANU DOPRAVY</t>
  </si>
  <si>
    <t>Návrh a projednání DIO zhotovitelem.</t>
  </si>
  <si>
    <t>914132</t>
  </si>
  <si>
    <t>DOPRAVNÍ ZNAČKY ZÁKLADNÍ VELIKOSTI OCELOVÉ FÓLIE TŘ 2 - MONTÁŽ S PŘEMÍSTĚNÍM</t>
  </si>
  <si>
    <t>Včetně usazovacích prvků a osazení.</t>
  </si>
  <si>
    <t>IS11b: 30=30,000 [A] 
B1: 2=2,000 [B] 
IP10a: 1=1,000 [C] 
E13: 3=3,000 [D] 
B4: 2=2,000 [E] 
E5: 2=2,000 [F] 
IS11c: 7=7,000 [G] 
E9: 7=7,000 [H] 
A10: 2=2,000 [I] 
A15: 2=2,000 [J] 
Celkem: (A+B+C+D+E+F+G+H+I+J)=58,000 [K]</t>
  </si>
  <si>
    <t>položka zahrnuje:  
- dopravu demontované značky z dočasné skládky  
- osazení a montáž značky na místě určeném projektem  
- nutnou opravu poškozených částí  
nezahrnuje dodávku značky</t>
  </si>
  <si>
    <t>914139</t>
  </si>
  <si>
    <t>DOPRAV ZNAČKY ZÁKLAD VEL OCEL FÓLIE TŘ 2 - NÁJEMNÉ</t>
  </si>
  <si>
    <t>celek</t>
  </si>
  <si>
    <t>Předpokládaná doba nájmu 240 dní. Včetně sloupků, patních desek, kontroly, údržby a případné obnovy.</t>
  </si>
  <si>
    <t>IS11b: 30=30,000 [A] 
B1: 2=2,000 [B] 
IP10a: 1=1,000 [C] 
E13: 3=3,000 [D] 
B4: 2=2,000 [E] 
E5: 2=2,000 [F] 
IS11c: 7=7,000 [G] 
E9: 7=7,000 [H] 
A10: 2,000 [I] 
A15: 2,000 [J] 
Celkem: (A+B+C+D+E+F+G+H+I+J)*240=13920,000 [I]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</si>
  <si>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</si>
  <si>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</si>
  <si>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</si>
  <si>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IP22: 12=12,000 [A] 
IS11a: 2=2,000 [B] 
Celkem: (A+B)=14,000 [C]</t>
  </si>
  <si>
    <t>914439</t>
  </si>
  <si>
    <t>DOPRAV ZNAČKY 100X150CM OCEL FÓLIE TŘ 2 - NÁJEMNÉ</t>
  </si>
  <si>
    <t>IP22: 12=12,000 [A] 
IS11a: 2=2,000 [B] 
Celkem: (A+B)*240=3360,000 [C]</t>
  </si>
  <si>
    <t>914922</t>
  </si>
  <si>
    <t>SLOUPKY A STOJKY DZ Z OCEL TRUBEK DO PATKY MONTÁŽ S PŘESUNEM</t>
  </si>
  <si>
    <t>65=65,000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</si>
  <si>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</si>
  <si>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914929</t>
  </si>
  <si>
    <t>SLOUPKY A STOJKY DZ Z OCEL TRUBEK DO PATKY NÁJEMNÉ</t>
  </si>
  <si>
    <t>1.000000=1,000 [A]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</si>
  <si>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</si>
  <si>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</si>
  <si>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</si>
  <si>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</si>
  <si>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</si>
  <si>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</si>
  <si>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</si>
  <si>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</si>
  <si>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</si>
  <si>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Předpokládaná doba nájmu 240 dní.</t>
  </si>
  <si>
    <t>2*240=480,000 [A]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</si>
  <si>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</si>
  <si>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</si>
  <si>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</si>
  <si>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4x přesun.</t>
  </si>
  <si>
    <t>2*4=8,000 [A]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</si>
  <si>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</si>
  <si>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</si>
  <si>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</si>
  <si>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</si>
  <si>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</si>
  <si>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</si>
  <si>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</si>
  <si>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</si>
  <si>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</si>
  <si>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</si>
  <si>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</si>
  <si>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916362</t>
  </si>
  <si>
    <t>SMĚROVACÍ DESKY Z4 OBOUSTR S FÓLIÍ TŘ 2 - MONTÁŽ S PŘESUNEM</t>
  </si>
  <si>
    <t>49*4=196,000 [A]</t>
  </si>
  <si>
    <t>916363</t>
  </si>
  <si>
    <t>SMĚROVACÍ DESKY Z4 OBOUSTR S FÓLIÍ TŘ 2 - DEMONTÁŽ</t>
  </si>
  <si>
    <t>916369</t>
  </si>
  <si>
    <t>SMĚROVACÍ DESKY Z4 OBOUSTR S FÓLIÍ TŘ 2 - NÁJEMNÉ</t>
  </si>
  <si>
    <t>Předpokládaná doba nájmu 240 dní. Včetně patních desek, kontroly, údržby a případné obnovy.</t>
  </si>
  <si>
    <t>49*240=11 760,000 [A]</t>
  </si>
  <si>
    <t>SO 201</t>
  </si>
  <si>
    <t>Most ev. č. 327-018</t>
  </si>
  <si>
    <t>Zemina a kamení (17 05 04)</t>
  </si>
  <si>
    <t>hmotnost 2t/m3 
Objem z položek: 
13173 658,58=658,580 [C] 
264228 14*8*(3,14*0,3*0,3)=31,651 [D] 
23668 8,4=8,400 [E] 
Přepočet na tuny: 
2*(C+D+E)=1 397,262 [G]</t>
  </si>
  <si>
    <t>Beton armovaný (17 01 01)  Investor požaduje k fakturaci této položky doložit vážní lístky ze skládky a doklad o úhradě poplatku za skládku za uvedený materiál z této stavby.</t>
  </si>
  <si>
    <t>hmotnost 2,5 t/m3 
Objem z položek: 
11415 10,1=10,100 [C] 
966168 182,8=182,800 [D] 
97816 10,0=10,000 [E] 
Přepočet na tuny: 
2,5*(C+D+E)=507,250 [G]</t>
  </si>
  <si>
    <t>015570</t>
  </si>
  <si>
    <t>POPLATKY ZA LIKVIDACI ODPADŮ NEBEZPEČNÝCH - 17 03 03*  ASFALTOVÉ STAVEBNÍ NÁTĚRY</t>
  </si>
  <si>
    <t>IZOLACE MOSTOVKY 
hmotnost 2,4 t/m3 
Objem z položek: 
97817 195,0*0,01=1,950 [D] 
Přepočet na tuny: 
2,4*D=4,680 [F]</t>
  </si>
  <si>
    <t>029412</t>
  </si>
  <si>
    <t>OSTATNÍ POŽADAVKY - VYPRACOVÁNÍ MOSTNÍHO LISTU</t>
  </si>
  <si>
    <t>Vypracování dle ČSN 73 6220 a ČSN 73 6221 včetně zápisu do systému (systém dle požadavku majetkového správce).  
tiskem 5x + 1x CD  
PEVNÁ CENA</t>
  </si>
  <si>
    <t>Výpočet zatížitelnosti dle ČSN 73 6222.  
PEVNÁ CENA</t>
  </si>
  <si>
    <t>02953</t>
  </si>
  <si>
    <t>OSTATNÍ POŽADAVKY - HLAVNÍ MOSTNÍ PROHLÍDKA</t>
  </si>
  <si>
    <t>Vypracování 1. mostní prohlídky ( dle ČSN 736220 a ČSN 736221) včetně zápisu do systému (systém dle požadavku majetkového správce).      
Položka zahrnuje zpracování HMP. Tiskem 5x + 1x CD.  
PEVNÁ CENA</t>
  </si>
  <si>
    <t>položka zahrnuje :  
- úkony dle ČSN 73 6221  
- provedení hlavní mostní prohlídky oprávněnou fyzickou nebo právnickou osobou  
- vyhotovení záznamu (protokolu), který jednoznačně definuje stav mostu</t>
  </si>
  <si>
    <t>113765</t>
  </si>
  <si>
    <t>FRÉZOVÁNÍ DRÁŽKY PRŮŘEZU DO 600MM2 V ASFALTOVÉ VOZOVCE</t>
  </si>
  <si>
    <t>Provedení dle zadávací dokumentace a podrobné situace.  
Odvozová vzdálenost a likvidace v režii zhotovitele</t>
  </si>
  <si>
    <t>frézování drážky podél římsy pro těsnicí zálivku 
Provedení viz výkresy D1.2 
ks*délka [m] 
2*15,0=30,000 [A]</t>
  </si>
  <si>
    <t>113766</t>
  </si>
  <si>
    <t>FRÉZOVÁNÍ DRÁŽKY PRŮŘEZU DO 800MM2 V ASFALTOVÉ VOZOVCE</t>
  </si>
  <si>
    <t>frézování drážky pro dilatační spáru 
Provedení viz výkresy D1.2 
délka [m] 
2*7,0=14,000 [A]</t>
  </si>
  <si>
    <t>Položka zahrnuje veškerou manipulaci s vybouranou sutí a s vybouranými hmotami vč. uložení na skládku.</t>
  </si>
  <si>
    <t>114157</t>
  </si>
  <si>
    <t>ODSTR DLAŽ VOD KOR Z LOMKAM NA MC VČET PODKL, ODVOZ DO 16KM</t>
  </si>
  <si>
    <t>Provedení dle zadávací dokumentace a podrobné situace.  
Včetně naložení, odvozu a uložení na skládku (skládka zvolena zhotovitelem). Zhotovitel v ceně zohlední skutečnou vzdálenost skládky.</t>
  </si>
  <si>
    <t>Odstranění dnové dlažby. 
Dlažba tloušťka 20 cm, 
Uložení kamene na mezideponii 
Provedení viz výkresy D1.2 
pod mostem a jeho okolí 
délka*šířka*tl[m*m*m]: 
13,5*7,0*0,2+4*0,5*3,0*0,2=20,100 [A] 
Odstranění podkladu dnové dlažby. 
beton tloušťka 10 cm, 
Provedení viz výkresy D1.2 
pod mostem a jeho okolí 
délka*šířka*tl[m*m*m]: 
13,5*7,0*0,1+4*0,5*3,0*0,1=10,050 [B] 
Poplatek viz. pol. řady 015xxx. 
Celkem: A+B=30,150 [C]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</si>
  <si>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</si>
  <si>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11511</t>
  </si>
  <si>
    <t>ČERPÁNÍ VODY DO 500 L/MIN</t>
  </si>
  <si>
    <t>HOD</t>
  </si>
  <si>
    <t>Provedení dle zadávací dokumentace a podrobné situace.</t>
  </si>
  <si>
    <t>Doba odčerpávání vody ze základové spáry 
včetně zřízení čerpací jímky 
300=300,000 [A]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</si>
  <si>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</si>
  <si>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</si>
  <si>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</si>
  <si>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Převedení koryta: 
Provedení viz výkresy D1.2 
Délka [m]: 
1+15+1=17,000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</si>
  <si>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</si>
  <si>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131737</t>
  </si>
  <si>
    <t>HLOUBENÍ JAM ZAPAŽ I NEPAŽ TŘ. I, ODVOZ DO 16KM</t>
  </si>
  <si>
    <t>Hloubení výkopů: 
Provedení viz výkresy D1.2 
za a před opěrou 1 a 2  
ks*délka*plocha[m*m2]: 
2*(15,2*10,25)+2*2,8*10,25=369,000 [A] 
okolo křídel 
plocha*delka*ksl[m2*m]: 
4*(15,2*4)=243,200 [B] 
dno pod dlažbou 
délka*plocha[*ksm*m2]: 
13,25*7,0*0,5=46,375 [C] 
Celkem: A+B+C=658,575 [D] 
Poplatek viz. pol. řady 015xxx</t>
  </si>
  <si>
    <t>Uložení zeminy na skládku 
Objem z položek: 
13173:  658,58=658,580 [A] 
264228: 14*8*(3,14*0,3*0,3)=31,651 [B] 
23668: 8,4=8,400 [C] 
Celkem: A+B+C=698,631 [D]</t>
  </si>
  <si>
    <t>17160</t>
  </si>
  <si>
    <t>ULOŽENÍ SYPANINY DO NÁSYPŮ Z HORNIN KAMENITÝCH SE ZHUTNĚNÍM</t>
  </si>
  <si>
    <t>Uložení dnové dlažby na mezideponii 
Objem z položky: 
11415: 20,1=20,100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</si>
  <si>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</si>
  <si>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Zásyp: 
NENAMRZAVÁ ZEMINA  ID=0,85 HUTNIT PO VRSTVÁCH  MAX. 300 mm 
ŠD 0/32 
Provedení viz výkresy D1.2 
zásyp za opěrou 1 a 2 
ks*délka*plocha[m*m2]: 
2*(15,2*10,25)+2*2,8*10,25=369,000 [A] 
zásyp okolo křídel 
plocha*delka*ksl[m2*m]: 
4*(15,2*4)=243,200 [B] 
zásyp v korytě pod dlažbou 
délka*prum_plocha[m*m2]: 
13,25*7,0*0,5=46,375 [C] 
Celkem: A+B+C=658,575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</si>
  <si>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hutnění nesoudržných na Id=0,9</t>
  </si>
  <si>
    <t>Zásyp těsnicí fólie: 
dvě vrstvy ŠP 0/16 0,15 m 
Provedení viz výkresy D1.2 
ks*délka*šířka*tl [m3] 
2*3,4*9,45*0,3=19,278 [A]</t>
  </si>
  <si>
    <t>21331</t>
  </si>
  <si>
    <t>DRENÁŽNÍ VRSTVY Z BETONU MEZEROVITÉHO (DRENÁŽNÍHO)</t>
  </si>
  <si>
    <t>lože pro drenáž za rubem opěry 
Provedení viz výkresy D1.2 
plocha*délka[m2*m]: 
(2*0,09)*(9,45)=1,701 [A]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</si>
  <si>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</si>
  <si>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</si>
  <si>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</si>
  <si>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odvodnění izolace mostovky, drenážní vrstva z polymerbetonu podél obruby 
Provedení viz výkresy D1.2 
Podél římsy šířky 200mm 
plocha*délka[m2*m]: 
(0,2*0,06)*15*2=0,360 [A]</t>
  </si>
  <si>
    <t>224325</t>
  </si>
  <si>
    <t>PILOTY ZE ŽELEZOBETONU C30/37</t>
  </si>
  <si>
    <t>-k fakturaci bude doložen protokol o vrtání</t>
  </si>
  <si>
    <t>ŽB piloty C30/37 xc2,xf2: 
Provedení viz výkresy D1.2 
délky 8m (0,5m přesah) á1,5m pr 0,6m 
délka*plocha*počet [m*ks]: 
8,5*(3,14*0,3*0,3)*14=33,629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</si>
  <si>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</si>
  <si>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224365</t>
  </si>
  <si>
    <t>VÝZTUŽ PILOT Z OCELI 10505, B500B</t>
  </si>
  <si>
    <t>piloty: 
Provedení viz výkresy D1.2 
odpovídá 130kg výztuže na 1m3betonu 
31,65*130=4 114,500 [A] 
na tuny: 
0,001*A=4,115 [B]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</si>
  <si>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</si>
  <si>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23668</t>
  </si>
  <si>
    <t>TĚSNĚNÍ HRADÍCÍCH STĚN ZE ZEMIN DOČASNÉ VČETNĚ ODSTRANĚNÍ</t>
  </si>
  <si>
    <t>Provedení dle zadávací dokumentace a podrobné situace.  
Odvozová vzdálenost v režii zhotovitele.</t>
  </si>
  <si>
    <t>těsnicí hráz proti a po proudu toku 
Provedení viz výkresy D1.2 
šířka*výška*tloušťka*ks [m*m*m]: 
7*1,2*0,5*2=8,400 [A]</t>
  </si>
  <si>
    <t>položka zahrnuje zřízení těsnění ze zemin, jeho údržbu během trvání jeho funkce, odstranění a odvoz dle zadávací dokumentace</t>
  </si>
  <si>
    <t>264228</t>
  </si>
  <si>
    <t>VRTY PRO PILOTY TŘ. II D DO 600MM</t>
  </si>
  <si>
    <t>vrty pro ŽB piloty: 
Provedení viz výkresy D1.2 
délky 8m  á1,5m pr 0,6m 
délka*počet [m*ks]: 
8*14=112,000 [A] 
Poplatek viz. pol. řady 015xxx.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</si>
  <si>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</si>
  <si>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272325</t>
  </si>
  <si>
    <t>ZÁKLADY ZE ŽELEZOBETONU DO C30/37</t>
  </si>
  <si>
    <t>ŽB základový pás: 
Provedení viz výkresy D1.2 
C 30/37 XF2,XC2 
šířka*výška*delka[m*m*m]: 
1,6*0,5*10,25*2=16,400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</si>
  <si>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</si>
  <si>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</si>
  <si>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</t>
  </si>
  <si>
    <t>Přepočetpol.272325 
Provedení viz výkresy D1.2 
distanční tělíska betonová 
kubaura betonu x hmotnost výztuže v římse na 1m3 betonu=150 x převod kg na tuny=0,001 
16,4*150*0,001=2,460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</si>
  <si>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</si>
  <si>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</si>
  <si>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31717</t>
  </si>
  <si>
    <t>KOVOVÉ KONSTRUKCE PRO KOTVENÍ ŘÍMSY</t>
  </si>
  <si>
    <t>KG</t>
  </si>
  <si>
    <t>Kotvy pro kotvení římsy: 
Provedení viz výkresy D1.2 
á1m ,jedna váží 6kg, s protikorozní úpravou 
kg*pocet_na_rimsu*ks [kg]: 
6*(15*2)=180,000 [A]</t>
  </si>
  <si>
    <t>Položka zahrnuje dodávku (výrobu) kotevního prvku předepsaného tvaru, včetně protikorozní úpravy a jeho osazení do předepsané polohy včetně nezbytných prací (vrty, zálivky apod.)</t>
  </si>
  <si>
    <t>317325</t>
  </si>
  <si>
    <t>ŘÍMSY ZE ŽELEZOBETONU DO C30/37 (B37)</t>
  </si>
  <si>
    <t>Provedení říms z betonu C30/37 XC4, XF4,XD3 
Provedení viz výkresy D1.2 
obě římsy  
plocha v příčném řezu*délka [m2*m]: 
(0,93+0,32)*15,0=18,750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</si>
  <si>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</si>
  <si>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</si>
  <si>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</t>
  </si>
  <si>
    <t>Přepočetpol.317325 
Provedení viz výkresy D1.2 
distanční tělíska betonová 
kubaura betonu x hmotnost výztuže v římse na 1m3 betonu=135 x převod kg na tuny=0,001 
18,75*135*0,001=2,531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</si>
  <si>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</si>
  <si>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</si>
  <si>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</si>
  <si>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Provedení spodní stavby z betonu C30/37 XF2,XD2,XC4  
Provedení viz výkresy D1.2 
zavěšená křídla včetně prostupu odvodnění 
plocha v příčném řezu*tloustka*počet [m2*m]: 
9,2*0,4*4=14,720 [A] 
rámové stojky 
plocha v příčném řezu*délka [m2*m]: 
2*1,17*10,25=23,985 [B] 
Celkem: A+B=38,705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</si>
  <si>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</si>
  <si>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</si>
  <si>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</si>
  <si>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Přepočetpol.333325 
Provedení viz výkresy D1.2 
distanční tělíska betonová 
kubaura betonu x hmotnost výztuže v křídle na 1m3 betonu=180 x převod kg na tuny=0,001 
38,71*180*0,001=6,968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</si>
  <si>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</si>
  <si>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421325</t>
  </si>
  <si>
    <t>MOSTNÍ NOSNÉ DESKOVÉ KONSTRUKCE ZE ŽELEZOBETONU C30/37</t>
  </si>
  <si>
    <t>nosná konstrukce z betonu C30/37 XF2,XD2,XC4 
Provedení viz výkresy D1.2 
horní příčel: 
plocha v příčném řezu*délka [m2*m]: 
3,59*10,25=36,798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</si>
  <si>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</si>
  <si>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421365</t>
  </si>
  <si>
    <t>VÝZTUŽ MOSTNÍ DESKOVÉ KONSTRUKCE Z OCELI 10505, B500B</t>
  </si>
  <si>
    <t>Přepočetpol.389325 
Provedení viz výkresy D1.2 
distanční tělíska betonová 
kubaura betonu x hmotnost výztuže v římse na 1m3 betonu=200 x převod kg na tuny=0,001 
36,80*200*0,001=7,360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</si>
  <si>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</si>
  <si>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451313</t>
  </si>
  <si>
    <t>PODKLADNÍ A VÝPLŇOVÉ VRSTVY Z PROSTÉHO BETONU C16/20</t>
  </si>
  <si>
    <t>Podkladní vrstva pod plošným základem rámu: 
tloušťka lože 20 cm 
Provedení viz výkresy D1.2 
délka*šířka*tl[m*m*m]: 
2*2,0*10,65*0,2=8,520 [A]</t>
  </si>
  <si>
    <t>451314</t>
  </si>
  <si>
    <t>PODKLADNÍ A VÝPLŇOVÉ VRSTVY Z PROSTÉHO BETONU C25/30</t>
  </si>
  <si>
    <t>Podkladní vrstva pod dlažbou: 
tloušťka lože 10 cm 
Provedení viz výkresy D1.2 
pod mostem a jeho okolí (koryto+svahy) 
délka*plocha[m*m*m]: 
12,45*(0,1*7,2)=8,964 [A] 
prah u zpevnění okolo říms 
šířka*výška*delka*ksl[m*m*m]: 
20,5*0,1*2=4,100 [B] 
pod část křídla, která neleží na přechodovém klínu 
tl 350mm 
plocha*tl[m*m2]: 
4*1,5*0,35=2,100 [D] 
Celkem: A+B+D=15,164 [E]</t>
  </si>
  <si>
    <t>45731</t>
  </si>
  <si>
    <t>VYROVNÁVACÍ A SPÁD PROSTÝ BETON</t>
  </si>
  <si>
    <t>vyrovnávací (spádový) beton za rubem opěry 
Provedení viz výkresy D1.2 
C16/20 XF1 šířky 300mm a proměnné výšky 
ks*plocha příčného řezu *délka[m2*m]: 
2*(0,3*1,65)*9,45=9,356 [A]</t>
  </si>
  <si>
    <t>45860</t>
  </si>
  <si>
    <t>VÝPLŇ ZA OPĚRAMI A ZDMI Z MEZEROVITÉHO BETONU</t>
  </si>
  <si>
    <t>Přechodové klíny z mezerovitého betonu MCB: 
Provedení viz výkresy D1.2 
plocha*délka*ks[m2*m]: 
3,95*9,45*2=74,655 [A] 
v místě uložení římsy zvýšení o max. tl 350mm 
plocha*tl[m2*m]: 
2*(8,46+0,35)*0,35=6,167 [B] 
Celkem: A+B=80,822 [C]</t>
  </si>
  <si>
    <t>položka zahrnuje:  
- dodávku mezerovitého betonu předepsané kvality a zásyp se zhutněním včetně mimostaveništní a vnitrostaveništní dopravy</t>
  </si>
  <si>
    <t>Dlažba tloušťka 20 cm,ŠD je součástí položky 56332 
před pod a za mostem: 
Provedení viz výkresy D1.2 
pod mostem a jeho okolí (koryto+svahy) 
délka*plocha[m*m*m]: 
12,45*(0,2*7,2)+20,5*0,2*2=26,128 [A]</t>
  </si>
  <si>
    <t>467315</t>
  </si>
  <si>
    <t>STUPNĚ A PRAHY VODNÍCH KORYT Z PROSTÉHO BETONU C30/37</t>
  </si>
  <si>
    <t>prah u zpevnění dna koryta C 30/37 XF3 
Provedení viz výkresy D1.2 
šířka*výška*delka*ksl[m*m*m]: 
7,0*0,8*0,4*2=4,480 [A] 
stabilizační u dlažby okolo křídla C 25/30 XF3 
šířka*výška*delka*ksl[m*m*m]: 
(0,4*0,6*0,6)*2=0,288 [B] 
Celkem: A+B=4,768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</si>
  <si>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</si>
  <si>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56332</t>
  </si>
  <si>
    <t>VOZOVKOVÉ VRSTVY ZE ŠTĚRKODRTI TL. DO 100MM</t>
  </si>
  <si>
    <t>vrstva pod dlažbou okolo říms a křídelŠD 0/32 tl100 mm 
Provedení viz výkresy D1.2 
pod mostem a jeho okolí (koryto+svahy) 
délka*plocha[m*m*m]: 
12,45*(0,1*7,2)+20,5*0,1*2=13,064 [A]</t>
  </si>
  <si>
    <t>575C43</t>
  </si>
  <si>
    <t>LITÝ ASFALT MA IV (OCHRANA MOSTNÍ IZOLACE) 11 TL. 35MM</t>
  </si>
  <si>
    <t>ochranná vrstva izolace 
Provedení viz výkresy D1.2 
plocha[m2]: 
7,8*7,0=54,600 [A]</t>
  </si>
  <si>
    <t>Přidružená stavební výroba</t>
  </si>
  <si>
    <t>711217</t>
  </si>
  <si>
    <t>IZOLACE ZVLÁŠT KONSTR PROTI ZEM VLHK Z PE FÓLIÍ</t>
  </si>
  <si>
    <t>folie do těsnicí vrstvy za opěrou tl. 2mm 
Provedení viz výkresy D1.2 
délka*šířka*ks[m*m]: 
(3,4*9,45)*2=64,260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</si>
  <si>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</si>
  <si>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711432</t>
  </si>
  <si>
    <t>IZOLACE MOSTOVEK POD ŘÍMSOU ASFALTOVÝMI PÁSY</t>
  </si>
  <si>
    <t>Asfaltový pás s hliníkovou vložkou  
Pod celou plochou římsou 
Provedení viz výkresy D1.2 
délka*šířka[m2]: 
15*(2,77+0,52)=49,350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</si>
  <si>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</si>
  <si>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711442</t>
  </si>
  <si>
    <t>IZOLACE MOSTOVEK CELOPLOŠNÁ ASFALTOVÝMI PÁSY S PEČETÍCÍ VRSTVOU</t>
  </si>
  <si>
    <t>vrstva izolace pod MA 
Provedení viz výkresy D1.2 
modifikovaný asfaltový pás s kompozitním polyesterovým rounem tl 10mm 
délka*šířka*ks[m2]: 
(10,25*(7,8+2))=100,450 [A]</t>
  </si>
  <si>
    <t>položka zahrnuje:  
- dodání  předepsaného izolačního materiálu  
- očištění a ošetření podkladu, zadávací dokumentace může zahrnout i případné vyspravení  
- zřízení izolace jako kompletního povlaku včetně položení pečetící vrstvy,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</t>
  </si>
  <si>
    <t>711509</t>
  </si>
  <si>
    <t>OCHRANA IZOLACE NA POVRCHU TEXTILIÍ</t>
  </si>
  <si>
    <t>ochranná vrstva izolace 
hmotnost 600kg/m2 
souvisí s pol.711221 
Provedení viz výkresy D1.2 
opěra 1 + křídla: 
délka * výška [m*m]: 
10,25*(1,75+4,65)+(1,1*9,2+4,8*0,4)*2=89,680 [A] 
opěra 2 + křídla: 
délka * výška [m*m]: 
10,25*(1,75+4,65)+(1,1*9,2+4,8*0,4)*2=89,680 [B] 
Celkem: A+B=179,360 [D]</t>
  </si>
  <si>
    <t>položka zahrnuje:  
- dodání  předepsaného ochranného materiálu  
- zřízení ochrany izolace</t>
  </si>
  <si>
    <t>78382</t>
  </si>
  <si>
    <t>NÁTĚRY BETON KONSTR TYP S2 (OS-B)</t>
  </si>
  <si>
    <t>ochranný nátěr pohledové plochy opěr, křídel i nosné konstrukce 
Provedení viz výkresy D1.2 
pohledové plochy NK: 
šířka*délka [m*m] 
2*1,0*7,0=14,000 [A] 
pohledové plochy křídel 
ks*obvod*výška [m*m] 
4*9,2=36,800 [B] 
pohledové plochy opěry 
ks*vvýška*délka [m*m] 
2*2,4*10,25=49,200 [C] 
Celkem: A+B+C=100,000 [D]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</si>
  <si>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</si>
  <si>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</si>
  <si>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</si>
  <si>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ochranný nátěr pohledové plochy říms  
Provedení viz výkresy D1.2 
šířka*délka[m*m] 
(2*0,5)*15,0=15,000 [A]</t>
  </si>
  <si>
    <t>875332</t>
  </si>
  <si>
    <t>POTRUBÍ DREN Z TRUB PLAST DN DO 150MM DĚROVANÝCH</t>
  </si>
  <si>
    <t>drenážní trubka DN150mm 
Provedení viz výkresy D1.2 
ks*délka [m] 
2*9,45=18,900 [A] 
vyústění skrz křídlo 
ks*délka [m] 
2*0,4=0,800 [B] 
Celkem: A+B=19,700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</si>
  <si>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</si>
  <si>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87633</t>
  </si>
  <si>
    <t>CHRÁNIČKY Z TRUB PLASTOVÝCH DN DO 150MM</t>
  </si>
  <si>
    <t>chránička rezervní v římsách 3ks 
vedení VO 1ks 
DN110 
Provedení viz výkresy D1.2 
ks*délka[m] 
4*15,0=60,000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</si>
  <si>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-chráničky včetně tažných lanek na celou délku chrániček</t>
  </si>
  <si>
    <t>9112A3</t>
  </si>
  <si>
    <t>ZÁBRADLÍ MOSTNÍ S VODOR MADLY - DEMONTÁŽ S PŘESUNEM</t>
  </si>
  <si>
    <t>Odvozová vzdálenost a likvidace v režii zhotovitele.</t>
  </si>
  <si>
    <t>demontáž stávajícího zábradlí včetně výplně mezi betonovými sloupky, odvoz na skládku určenou objednavatelem 
Provedení viz výkresy D1.2 
délka [m] 
3*12,5=37,500 [A]</t>
  </si>
  <si>
    <t>9112B1</t>
  </si>
  <si>
    <t>ZÁBRADLÍ MOSTNÍ SE SVISLOU VÝPLNÍ - DODÁVKA A MONTÁŽ</t>
  </si>
  <si>
    <t>montáž nového zábradlí včetně PKO a požadované barvy 
Provedení viz výkresy D1.2 
Zábradlí výšky 1100 mm 
délka [m] 
15=15,000 [A] 
Zábradlí výšky 1300 mm 
15=15,000 [B] 
Celkem: A+B=30,000 [C]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</si>
  <si>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</si>
  <si>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91355</t>
  </si>
  <si>
    <t>EVIDENČNÍ ČÍSLO MOSTU</t>
  </si>
  <si>
    <t>počet 
2=2,000 [A]</t>
  </si>
  <si>
    <t>položka zahrnuje štítek s evidenčním číslem mostu, sloupek dopravní značky včetně osazení a nutných zemních prací a zabetonování</t>
  </si>
  <si>
    <t>914113</t>
  </si>
  <si>
    <t>DOPRAVNÍ ZNAČKY ZÁKLADNÍ VELIKOSTI OCELOVÉ NEREFLEXNÍ - DEMONTÁŽ</t>
  </si>
  <si>
    <t>demontáž evidenčního čísla mostu, odvoz na skládku určenou objednavatelem 
Provedení viz výkresy D1.2 
počet 
2=2,000 [A]</t>
  </si>
  <si>
    <t>931325</t>
  </si>
  <si>
    <t>TĚSNĚNÍ DILATAČ SPAR ASF ZÁLIVKOU MODIFIK PRŮŘ DO 600MM2</t>
  </si>
  <si>
    <t>těsnicí zálivka podél římsy v obrusné vrstvě u obruby 
Provedení viz výkresy D1.2 
délka [m] 
2*15,0=30,000 [A]</t>
  </si>
  <si>
    <t>931327</t>
  </si>
  <si>
    <t>TĚSNĚNÍ DILATAČ SPAR ASF ZÁLIVKOU MODIFIK PRŮŘ PŘES 800MM2</t>
  </si>
  <si>
    <t>zálivka dilatační spáry v obrusné vrstvě vozovky 
Provedení viz výkresy D1.2 
ks*délka [m] 
2*7,0=14,000 [A]</t>
  </si>
  <si>
    <t>93650</t>
  </si>
  <si>
    <t>DROBNÉ DOPLŇK KONSTR KOVOVÉ</t>
  </si>
  <si>
    <t>Hliníkové profily 30x20 jako odvodnění izolace mostovky 
Provedení viz výkresy D1.2 
délka[m] 
2*7,8=15,600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</si>
  <si>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</si>
  <si>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966168</t>
  </si>
  <si>
    <t>BOURÁNÍ KONSTRUKCÍ ZE ŽELEZOBETONU S ODVOZEM NA SKLÁDKU DODAVATELE</t>
  </si>
  <si>
    <t>- Poplatek viz. pol. řady 015xxx.</t>
  </si>
  <si>
    <t>bourání části piloty: 
Provedení viz výkresy D1.2 
ubourání přesahu 0,5m 
délka*průměr*ks[m*m2]: 
0,5*(3,14*0,3*0,3)*14=1,978 [A] 
bourání sloupků zábradlí: 
výška*šířka*hloubka*ks [m3] 
1,3*0,4*0,8*12=4,992 [B] 
bourání NK 
tl*plocha[m*m2]: 
0,7*(13*7,5)=68,250 [C] 
bourání SS 
délka*šířka*výška[m*m*m]: 
(13*0,75*3)*2=58,500 [D] 
bourání základů: 
délka*šířka*výška[m*m*m]: 
(13*2*0,5)*2=26,000 [E] 
římsa 
délka*šířka*výška[m*m*m]: 
(12,5*3*0,5)+(12,5*0,7*0,5)=23,125 [F] 
Celkem: A+B+C+D+E+F=182,845 [G] 
Poplatek viz. pol. řady 015xxx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</si>
  <si>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</si>
  <si>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97816</t>
  </si>
  <si>
    <t>ODSEKÁNÍ VRSTVY VYROVNÁVACÍHO BETONU NA MOSTECH</t>
  </si>
  <si>
    <t>Odvozová vzdálenost v režii zhotovitele.</t>
  </si>
  <si>
    <t>Odstranění vyrovnavací vrstvy 
Provedení viz výkresy D1.2 
objem [m3]: 
10=10,000 [A] 
Poplatek viz. pol. řady 015xxx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</si>
  <si>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</si>
  <si>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97817</t>
  </si>
  <si>
    <t>ODSTRANĚNÍ MOSTNÍ IZOLACE</t>
  </si>
  <si>
    <t>Provedení viz výkresy D1.2 
délka*šířka[m*m]: 
15,0*13,0=195,000 [A] 
Poplatek viz. pol. řady 015xxx</t>
  </si>
  <si>
    <t>SO 341</t>
  </si>
  <si>
    <t>Přeložka vodovodu</t>
  </si>
  <si>
    <t>Zemina z výkopu kód 17 05 04, předpoklad 2000 kg/m3, viz pol. 17120.</t>
  </si>
  <si>
    <t>72,19*2=144,380 [A]</t>
  </si>
  <si>
    <t>2*2*2*2,4=19,200 [A]</t>
  </si>
  <si>
    <t>015190</t>
  </si>
  <si>
    <t>POPLATKY ZA LIKVIDACI ODPADŮ NEKONTAMINOVANÝCH - 17 02 03  PLASTY Z INTERIÉRŮ REKONSTRUOVANÝCH OBJEKTŮ</t>
  </si>
  <si>
    <t>Odstraňované potrubí dl. 93 m, PVC DN200 = 93 m*x 8 kg/m/1000  
kód 17 02 03</t>
  </si>
  <si>
    <t>0,744=0,744 [A]</t>
  </si>
  <si>
    <t>Geometrický plán pro majetkové vypořádání věcného břemene dle podmínek správce a vlastníka vodovodu.  
12 x tiskem  
PEVNÁ CENA</t>
  </si>
  <si>
    <t>Pro řad `1` = 0,15*91,4*1,1=15,081 [A] 
Pro řad `1-1` = 0,15*8,6*1,1=1,419 [B] 
Pro přípojky =0,15*(5,4+7,2)*0,8=1,512 [C] 
V trase odstraňovaného potrubí = 0,15*93,0*1,1=15,345 [D] 
Celkem: A+B+C+D=33,357 [E]</t>
  </si>
  <si>
    <t>12573</t>
  </si>
  <si>
    <t>VYKOPÁVKY ZE ZEMNÍKŮ A SKLÁDEK TŘ. I</t>
  </si>
  <si>
    <t>Přemístění zeminy z dočasné mezideponie = pol. 17411 = 274,24=274,240 [A] 
Přemístění ornice z dočasné mezideponie = pol. 18232*0,15 = 207,6*0,15=31,140 [B] 
Celkem: A+B=305,380 [C]</t>
  </si>
  <si>
    <t>132837</t>
  </si>
  <si>
    <t>HLOUBENÍ RÝH ŠÍŘ DO 2M PAŽ I NEPAŽ TŘ. II, ODVOZ DO 16KM</t>
  </si>
  <si>
    <t>Třída dle ČSN 73 6133  
Včetně naložení, odvozu a uložení na skládku (skládka zvolena zhotovitelem). Zhotovitel v ceně zohlední skutečnou vzdálenost skládky.</t>
  </si>
  <si>
    <t>Pro řad `1` = ((1,8+1,41)/2*34,82+(1,4+1,67)/2*(63,0-34,82)+(1,67+1,8)/2*(91,4-63,0))*1,1=163,258 [A] 
Pro řad `1-1` = ((1,67+1,46)/2*4,51+((1,46-0,86)+(2,42-0,86))/2*(12,5-4,51))*1,1=17,256 [B] 
Pro přípojky = 12,6*1,5*0,8=15,120 [C] 
V trase odstraňovaného potrubí 1,8*93,0*1,1=184,140 [D] 
Odpočet ornice = 33,34, viz pol. 12110 =33,340 [E] 
Celkem: A+B+C+D-E=346,434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</si>
  <si>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</si>
  <si>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Přebytečná zemina na skládku = pol. 13823-17481 = 346,43-274,24=72,190 [A] 
Přebytečná ornice na skládku = pol. 12110 - 18232 = 33,34-207,6*0,15=2,200 [B] 
Celkem: A+B=74,390 [C]</t>
  </si>
  <si>
    <t>17411</t>
  </si>
  <si>
    <t>ZÁSYP JAM A RÝH ZEMINOU SE ZHUTNĚNÍM</t>
  </si>
  <si>
    <t>Včetně provedení průkazných s kontrolních zkoušek na materiál, zhotovení, parametry dle dokumentace a příslušných ČSN, TKP</t>
  </si>
  <si>
    <t>Zásyp = hloubení rýh, viz pol. 13283 = 346,43=346,430 [A] 
Zásyp po odstraňovaném potrubí = 3,14*0,2^2/4*93,0=2,920 [B] 
Odečet zásypů z nových materiálů, viz pol. 17481 a 17581 = 18,75 + 56,36=75,110 [C] 
Celkem: A+B-C=274,240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</si>
  <si>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</si>
  <si>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v komunikaci ze ŠD frakce 0-32 mm, řad `1-1`= (12,5-4,51)*1,1*((1,46-0,86-0,41)+(2,52-0,86-0,41)/2)=7,163 [A] 
Pískové lože, tl. 0,1 m = 91,4*0,1*1,1 + 12,5*0,1*1,1 + 12,6*0,1*0,8=12,437 [B] 
Celkem: A+B=19,600 [C]</t>
  </si>
  <si>
    <t>Obsyp potrubí = 91,4*1,1*0,5+12,5*1,1*0,41+12,6*0,8*0,33=59,234 [A] 
Odečet potrubí většího DN než 180= 3,14*0,2^2/4*91,4=2,870 [B] 
Celkem: A-B=56,364 [C]</t>
  </si>
  <si>
    <t>18232</t>
  </si>
  <si>
    <t>ROZPROSTŘENÍ ORNICE V ROVINĚ V TL DO 0,15M</t>
  </si>
  <si>
    <t>Pro řad `1` = 91,4*1,1=100,540 [A] 
Pro řad `1-1` = 4,8*1,1=5,280 [B] 
Pro přípojky = (5,4+4,2)*0,8=7,680 [C] 
V trase odstraňovaného potrubí = 93,0*1,1=102,300 [D] 
Celkem: A+B+C+D=215,800 [E]</t>
  </si>
  <si>
    <t>položka zahrnuje:  
nutné přemístění ornice z dočasných skládek vzdálených do 50m  
rozprostření ornice v předepsané tloušťce v rovině a ve svahu do 1:5</t>
  </si>
  <si>
    <t>272313</t>
  </si>
  <si>
    <t>ZÁKLADY Z PROSTÉHO BETONU DO C16/20</t>
  </si>
  <si>
    <t>Provedení opěrných bloků pro T a N kusy - celkem 3 ks</t>
  </si>
  <si>
    <t>87126</t>
  </si>
  <si>
    <t>POTRUBÍ Z TRUB PLASTOVÝCH TLAKOVÝCH HRDLOVÝCH DN DO 80MM</t>
  </si>
  <si>
    <t>Přípojky dl. 5,4 + 7,2 m, materiál LDPE - D32, tl. 4,4 mm</t>
  </si>
  <si>
    <t>12,6=12,600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</si>
  <si>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</si>
  <si>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87133</t>
  </si>
  <si>
    <t>POTRUBÍ Z TRUB PLASTOVÝCH TLAKOVÝCH HRDLOVÝCH DN DO 150MM</t>
  </si>
  <si>
    <t>Řad "1-1" dl. 12,5 m, materiál PVC-O - D110 - PN16</t>
  </si>
  <si>
    <t>12,5=12,500 [A]</t>
  </si>
  <si>
    <t>87134</t>
  </si>
  <si>
    <t>POTRUBÍ Z TRUB PLASTOVÝCH TLAKOVÝCH HRDLOVÝCH DN DO 200MM</t>
  </si>
  <si>
    <t>Řad "1" dl. 91,4 m, materiál PVC-O - D200 - PN16</t>
  </si>
  <si>
    <t>91,4=91,400 [A]</t>
  </si>
  <si>
    <t>87634</t>
  </si>
  <si>
    <t>CHRÁNIČKY Z TRUB PLASTOVÝCH DN DO 200MM</t>
  </si>
  <si>
    <t>Chránička pro řad "1-1" dl. 8,8 m, materiál PE100RC-D200-SDR11</t>
  </si>
  <si>
    <t>8,8=8,800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</si>
  <si>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</si>
  <si>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891114</t>
  </si>
  <si>
    <t>ŠOUPÁTKA DN DO 40MM</t>
  </si>
  <si>
    <t>Pro přípojky - 2 ks</t>
  </si>
  <si>
    <t>- Položka zahrnuje kompletní montáž dle technologického předpisu, dodávku armatury, veškerou mimostaveništní a vnitrostaveništní dopravu.</t>
  </si>
  <si>
    <t>891126</t>
  </si>
  <si>
    <t>ŠOUPÁTKA DN DO 80MM</t>
  </si>
  <si>
    <t>Pro hydrant na řadu "1-1" - 1 ks</t>
  </si>
  <si>
    <t>891127</t>
  </si>
  <si>
    <t>ŠOUPÁTKA DN DO 100MM</t>
  </si>
  <si>
    <t>Řad "1-1" - 1 ks</t>
  </si>
  <si>
    <t>891426</t>
  </si>
  <si>
    <t>HYDRANTY PODZEMNÍ DN 80MM</t>
  </si>
  <si>
    <t>Hydrant H80/1000 na řadu "1-1"</t>
  </si>
  <si>
    <t>891915</t>
  </si>
  <si>
    <t>ZEMNÍ SOUPRAVY DN DO 50MM S POKLOPEM</t>
  </si>
  <si>
    <t>Přípojky 2 ks</t>
  </si>
  <si>
    <t>891926</t>
  </si>
  <si>
    <t>ZEMNÍ SOUPRAVY DN DO 80MM S POKLOPEM</t>
  </si>
  <si>
    <t>Předřazené šoupě hydrantu na řadu "1-1"</t>
  </si>
  <si>
    <t>891927</t>
  </si>
  <si>
    <t>ZEMNÍ SOUPRAVY DN DO 100MM S POKLOPEM</t>
  </si>
  <si>
    <t>Uzavírací šoupě na řadu "1-1"</t>
  </si>
  <si>
    <t>891934</t>
  </si>
  <si>
    <t>ZEMNÍ SOUPRAVY DN DO 200MM S POKLOPEM</t>
  </si>
  <si>
    <t>Uzavírací šoupě na řadu "1"</t>
  </si>
  <si>
    <t>899308</t>
  </si>
  <si>
    <t>DOPLŇKY NA POTRUBÍ - SIGNALIZAČ VODIČ</t>
  </si>
  <si>
    <t>Řad "1" dl. 91,4 m  
Řad "1-1" dl. 12,5 m  
Přípojky dl. 5,4 + 7,2 m116</t>
  </si>
  <si>
    <t>116,5=116,500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</si>
  <si>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</si>
  <si>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</si>
  <si>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</si>
  <si>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Řad "1" dl. 91,4 m  
Řad "1-1" dl. 12,5 m  
Přípojky dl. 5,4 + 7,2 m</t>
  </si>
  <si>
    <t>- Položka zahrnuje veškerý materiál, výrobky a polotovary, včetně mimostaveništní a vnitrostaveništní dopravy (rovněž přesuny), včetně naložení a složení,případně s uložením.</t>
  </si>
  <si>
    <t>899611</t>
  </si>
  <si>
    <t>TLAKOVÉ ZKOUŠKY POTRUBÍ DN DO 80MM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</si>
  <si>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</si>
  <si>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899631</t>
  </si>
  <si>
    <t>TLAKOVÉ ZKOUŠKY POTRUBÍ DN DO 150MM</t>
  </si>
  <si>
    <t>899641</t>
  </si>
  <si>
    <t>TLAKOVÉ ZKOUŠKY POTRUBÍ DN DO 200MM</t>
  </si>
  <si>
    <t>89971</t>
  </si>
  <si>
    <t>PROPLACH A DEZINFEKCE VODOVODNÍHO POTRUBÍ DN DO 80MM</t>
  </si>
  <si>
    <t>5,4+7,2=12,600 [A]</t>
  </si>
  <si>
    <t>- napuštění a vypuštění vody, dodání vody a dezinfekčního prostředku, bakteriologický rozbor vody.</t>
  </si>
  <si>
    <t>89973</t>
  </si>
  <si>
    <t>PROPLACH A DEZINFEKCE VODOVODNÍHO POTRUBÍ DN DO 150MM</t>
  </si>
  <si>
    <t>89974</t>
  </si>
  <si>
    <t>PROPLACH A DEZINFEKCE VODOVODNÍHO POTRUBÍ DN DO 200MM</t>
  </si>
  <si>
    <t>899901</t>
  </si>
  <si>
    <t>PŘEPOJENÍ PŘÍPOJEK</t>
  </si>
  <si>
    <t>Řad `1` 2=2,000 [A] 
Řad `1-1` - 1=1,000 [B] 
Přípojky 2=2,000 [C] 
Celkem: A+B+C=5,000 [D]</t>
  </si>
  <si>
    <t>položka zahrnuje řez na potrubí, dodání a osazení příslušných tvarovek a armatur</t>
  </si>
  <si>
    <t>969134</t>
  </si>
  <si>
    <t>VYBOURÁNÍ POTRUBÍ DN DO 200MM VODOVODNÍCH</t>
  </si>
  <si>
    <t>93=93,000 [A]</t>
  </si>
  <si>
    <t>988148</t>
  </si>
  <si>
    <t>DEMOLICE DROB STAVEB S POD KONST DO 10% BETON, ODVOZ DO 20KM</t>
  </si>
  <si>
    <t>M3OP</t>
  </si>
  <si>
    <t>Bourání stávající armaturní šachty.  
Poplatek viz. pol. řady 015xxx.</t>
  </si>
  <si>
    <t>2*2*2=8,000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</si>
  <si>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</si>
  <si>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>SO 521</t>
  </si>
  <si>
    <t>Přeložka STL Plynovodu</t>
  </si>
  <si>
    <t>přebytek zeminyviz. položka 12573 - 17411 
15*2=30,000 [B]</t>
  </si>
  <si>
    <t>Geometrický plán pro majetkové vypořádání věcného břemene dle podmínek správce a vlastníka plynovodu.  
12 x tiskem  
PEVNÁ CENA</t>
  </si>
  <si>
    <t>229,68=229,68 [A]</t>
  </si>
  <si>
    <t>HLOUBENÍ RÝH ŠÍŘ DO 2M PAŽ I NEPAŽ TŘ. I  
Včetně naložení, odvozu a uložení na skládku (skládka zvolena zhotovitelem). Zhotovitel v ceně zohlední skutečnou vzdálenost skládky.</t>
  </si>
  <si>
    <t>1,2*1,1*22=29,040 [A]</t>
  </si>
  <si>
    <t>b</t>
  </si>
  <si>
    <t>mezideponie pro zpětný zásyp  
28=28,000 [A]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</si>
  <si>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</si>
  <si>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Zásypy původní zeminou (v zeleni, v trase nezpevněné komunikace)  
(332,36-24,60-142,51)*0.7+133,00-19=229,68 [A]</t>
  </si>
  <si>
    <t>kámen středně těžký 
9*0,65*1=5,850 [A]</t>
  </si>
  <si>
    <t>10=10,000 [A]</t>
  </si>
  <si>
    <t>Trubní vedení</t>
  </si>
  <si>
    <t>87826</t>
  </si>
  <si>
    <t>NASUNUTÍ PLAST TRUB DN DO 80MM DO CHRÁNIČKY</t>
  </si>
  <si>
    <t>11=11,000 [A]</t>
  </si>
  <si>
    <t>položka zahrnuje:    
pojízdná sedla (objímky)    
případně předepsané utěsnění konců chráničky    
nezahrnuje dodávku potrubí</t>
  </si>
  <si>
    <t>25=25,000 [A]</t>
  </si>
  <si>
    <t>899341</t>
  </si>
  <si>
    <t>DOPLŇKY NA PLYN POTRUBÍ DN DO 200MM - PROPOJE</t>
  </si>
  <si>
    <t>provedení odpojení stávajícího STL potrubí a napojení nového  STL potrubí za provozu pomocí oboustranného stlačení  
DN50 2x =2,000 [A]</t>
  </si>
  <si>
    <t>7.5=7.500 [A]</t>
  </si>
  <si>
    <t>Ostatní konstrukce a práce, bourání</t>
  </si>
  <si>
    <t>93658</t>
  </si>
  <si>
    <t>OCHRANNÉ TYČOVÉ ZNAKY - ORIENTAČNÍ SLOUPKY</t>
  </si>
  <si>
    <t>969433</t>
  </si>
  <si>
    <t>PROPLACH PLYN POTRUBÍ DN DO 150MM VZDUCHEM NEBO INERT PLYNEM</t>
  </si>
  <si>
    <t>II. etapa</t>
  </si>
  <si>
    <t>SO 002</t>
  </si>
  <si>
    <t>Všeobecné položky II. etapa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</si>
  <si>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  
Délka II. etapy 1364 m.  
SO102, SO103, SO182, SO810, SO105 a SO106 v rozsahu II. etapy  
PEVNÁ CENA</t>
  </si>
  <si>
    <t>Zjištění a zdokumentování stávajícího stavu zástavby a objektů vč. fotodokumentace, které mohou být dotčeny stavbou před započetím, v průběhu a na konci stavebních prací.   
Délka II. etapy 1364 m.  
SO102, SO103, SO182, SO810, SO105 a SO106 v rozsahu II. etapy  
PEVNÁ CENA</t>
  </si>
  <si>
    <t>Zaměření skutečného provedení díla ke kolaudaci stavby.  
Délka II. etapy 1364 m.  
SO102, SO103, SO810, SO105 a SO106 v rozsahu II. etapy  
3x tištěné paré + 1x CD  
PEVNÁ CENA</t>
  </si>
  <si>
    <t>Geometrický oddělovací plán pro majetkové vypořádání vlastnických vztahu, potvrzený katastrálním úřadem.   
Délka II. etapy 1364 m.  
SO102, SO103, SO105 a SO106 v rozsahu II. etapy  
12 x tiskem  
PEVNÁ CENA</t>
  </si>
  <si>
    <t>Zaměření vrstev pro určení kubatur sanací  a pro určení kubatur konstrukčních vrstev a celkových plošných a délkových výměr.   
Délka II. etapy 1364 m.  
SO102, SO103, SO105 a SO106 v rozsahu II. etapy  
PEVNÁ CENA</t>
  </si>
  <si>
    <t>Veškerá nutná zaměření nutná k realizaci díla (např.zaměření stavby před výstavbou, vytyčení stavby a obvodu staveniště apod.) a k uvedení stavby do užívání a řádnému předání dokončeného díla.   
Délka II. etapy 1364 m.  
SO102, SO103, SO182, SO810, SO105 a SO106 v rozsahu II. etapy  
PEVNÁ CENA</t>
  </si>
  <si>
    <t>Dokumentace skutečného provedení stavby. Výkresy a související písemnosti  
zhotovené stavby potřebné pro evidenci pozemní komunikace. Výkresy odchylek a  
změn stavby oproti PDPS. Ověřené podpisem odpovědného zástupce  
zhotovitele a správce stavby - tiskem ve 4 vyhotoveních a 1 x na CD.  
Délka II. etapy 1364 m.  
SO102, SO103, SO182, SO810, SO105 a SO106 v rozsahu II. etapy  
PEVNÁ CENA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</si>
  <si>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  
Délka II. etapy 1364 m.  
SO102, SO103, SO182, SO810, SO105 a SO106 v rozsahu II. etapy  
PEVNÁ CENA</t>
  </si>
  <si>
    <t>1 x měsíčně sada barevných fotografií v tištěné i elektroniceké formě.  
3 x závěrečná fotodokumentace v albu s popisem v tištěné i elektronické podobě.  
Délka II. etapy 1364 m.  
SO102, SO103, SO182, SO810, SO105 a SO106 v rozsahu II. etapy  
PEVNÁ CENA</t>
  </si>
  <si>
    <t>OSTATNÍ POŽADAVKY - PAMĚTNÍ DESKA</t>
  </si>
  <si>
    <t>Osazení na kamenném podstavci po dokončení stavby dle vzoru objednatele, na celou stavbu  
PEVNÁ CENA</t>
  </si>
  <si>
    <t>Úhrnná částka musí obsahovat veškeré náklady na dočasné úpravy a regulaci  
dopravy (i pěší) na staveništi a nezbytné značení a opatření vyplývající z  
požadavků BOZP na staveništi vč. provizorních lávek a nájezdů, oplocení apod.  
Trasy pro pěší v souladu s vyhl. č. 398/2009 Sb., o  
obecných technických požadavcích zabezpečujících bezbariérové užívání staveb.  
Po dobu realizace stavby zajištěn přístup k objektům pro požární techniku, policie,  
záchranné služby.   
Délka II. etapy 1364 m.  
SO102, SO103, SO182, SO810, SO105 a SO106 v rozsahu II. etapy  
PEVNÁ CENA</t>
  </si>
  <si>
    <t>SO 102</t>
  </si>
  <si>
    <t>Silnice II/327 II. etapa</t>
  </si>
  <si>
    <t>pol. č. 11352: 124,25*0,15*0,35*2,4=15,656 [A] 
pol. č. 915402: 1018,03*0,18*2,4=439,789 [B] 
Celkem: A+B=455,445 [C]</t>
  </si>
  <si>
    <t>Odstranění stávajících obrub při poškození, včetně bet. lože - předpoklad 50%.  
Včetně naložení, odvozu a uložení na skládku (skládka zvolena zhotovitelem). Zhotovitel v ceně zohlední skutečnou vzdálenost skládky.  
Poplatek viz. pol. řady 015xxx.</t>
  </si>
  <si>
    <t>(134+99+3,5+5,4+6,6)*0,5=124,250 [A]</t>
  </si>
  <si>
    <t>11353</t>
  </si>
  <si>
    <t>ODSTRANĚNÍ CHODNÍKOVÝCH KAMENNÝCH OBRUBNÍKŮ</t>
  </si>
  <si>
    <t>872=872,000 [A]</t>
  </si>
  <si>
    <t>Frézování tl. 180 mm. Včetně naložení, odvozu a uložení na skládku zhotovitele.  
Zhotovitel v ceně zohlední možnost zpětného využití vyfrézovaného materiálu na stavbě.  
Plocha odměřena digitálně ze situace.</t>
  </si>
  <si>
    <t>9941*0,18=1 789,380 [A]</t>
  </si>
  <si>
    <t>9941*0,06*0,1=59,646 [A]</t>
  </si>
  <si>
    <t>Včetně naložení, odvozu a uložení na skládku (skládka zvolena zhotovitelem). Zhotovitel v ceně zohlední skutečnou vzdálenost skládky.  
Poplatek nutno také zahrnout do jednotkové ceny položky.</t>
  </si>
  <si>
    <t>101=101,000 [A]</t>
  </si>
  <si>
    <t>572213</t>
  </si>
  <si>
    <t>SPOJOVACÍ POSTŘIK Z EMULZE DO 0,5KG/M2</t>
  </si>
  <si>
    <t>PS-C 0,40 kg/m2 zbytkového asfaltu po vyštěpení.</t>
  </si>
  <si>
    <t>9941=9 941,000 [A]</t>
  </si>
  <si>
    <t>PS-CP 0,50 kg/m2 zbytkového asfaltu po vyštěpení.</t>
  </si>
  <si>
    <t>572223</t>
  </si>
  <si>
    <t>SPOJOVACÍ POSTŘIK Z EMULZE DO 1,0KG/M2</t>
  </si>
  <si>
    <t>ACL 16 S PmB 25/55-60.</t>
  </si>
  <si>
    <t>ACP 16 S 50/70.</t>
  </si>
  <si>
    <t>Sanace podkladních asfaltových vrstev. oprava úzkých a širokých trhlin (oprava dle TP 115). Předpoklad 40 % z délky úseku. Položka bude čerpána na základě skutečnosti a se souhlasem TDI.</t>
  </si>
  <si>
    <t>1220*0,4=488,000 [A]</t>
  </si>
  <si>
    <t>Pozinkovaný lisovaný podkladový plech s dvojím ohybem bez hliníkových komponentů.  
A2a, A10 - 2x, A22 - 2x, A29 - 2x, A31a -2x, A31b -2x, A31c -2x, B1, B20a - 2x, B24a -2x, B24b - 2x, B28 - 7x, B29 - 5x, C4a - 2x, E2d, E3a - 3x, E4, E7a, E8d - 4x, E13 - 10x, IJ4b - 3x, IJ7, IJ9, IP6 - 6x, IP10a, IP 10b - 2x, IS3c - 2x, IS4c - 2x,  IS19b - 2x, IS19d - 2x, IS20, P2 - 18x, P4 - 2x, P6, zvýrazněná IP6 - 2x.</t>
  </si>
  <si>
    <t>102=102,000 [A]</t>
  </si>
  <si>
    <t>Odstranění stávajícího SDZ, odkup zhotovitelem za cenu šrotu.  
A2a, A10 - 2x, A22 - 2x, A29 - 2x, A31a -2x, A31b -2x, A31c -2x, B1, B20a - 2x, B24a -2x, B24b - 2x, B28 - 7x, B29 - 5x, C4a - 2x, E2d, E3a - 3x, E4, E7a, E8d - 4x, E13 - 10x, IJ4b - 3x, IJ7, IJ9, IP6 - 6x, IP10a, IP 10b - 2x, IS3c - 2x, IS4c - 2x,  IS19b - 2x, IS19d - 2x, IS20, P2 - 18x, P4 - 2x, P6, zvýrazněná IP6 - 2x.</t>
  </si>
  <si>
    <t>Pozinkovaný lisovaný podkladový plech s dvojím ohybem bez hliníkových komponentů.  
IP19, IZ8a - 2x, IZ8b - 2x.</t>
  </si>
  <si>
    <t>Odstranění stávajícího SDZ,  
Včetně odvozu a uložení na skládku zhotovitele, zhotovitel v ceně zohlední výzisk z materiálu.   
IP19, IZ8a - 2x, IZ8b - 2x.</t>
  </si>
  <si>
    <t>67=67,000 [A]</t>
  </si>
  <si>
    <t>Bíla barva, předznačení rozpoštědlovou barvou s obsahem sušiny min. 75 % nebo vodou ředitelnou barvou, na kterou lze násldně aplikovat dlouhoživotný materiál.  
Provedeno dle výkresu Situace dopravního značení D.1.2, 6.1 a 6.2</t>
  </si>
  <si>
    <t>V1a(0,125): (41,8+36,5+48,1+94,4+12,8+61,2+61,8+15,5+34,6)*0,125=50,838 [A] 
V2b(3/1,5/0,125): (23,7+481,3+218,2+15,6+50,7+96,7+68,3)*(2/3)*0,125=79,542 [B] 
V2b(1,5/1,5/0,25): (303)*(1/2)*0,25=37,875 [C] 
V4(0,25): 43*0,25=10,750 [D] 
V5(0,50): 3*0,5=1,500 [E] 
V7a: 3*0,5*19+3*0,5*14+3*0,5*9+4*0,5*8+4*0,5*7=93,000 [F] 
V9a(R): 0,86*3=2,580 [G] 
V9a(L/P): 0,85*2=1,700 [H] 
V9a(LR/PR): 1,15*3=3,450 [I] 
V11a: 6,3*2=12,600 [J] 
V13(0,50): (29,5+48,1)*0,5=38,800 [K] 
V15: 3,91*2=7,820 [L] 
Celkem: A+B+C+D+E+F+G+H+I+J+K+L=340,455 [M]</t>
  </si>
  <si>
    <t>Definitivní VDZ z hladkého plastu na předchozí značení barvou.  
Provedeno dle výkresu Situace dopravního značení D.1.2, 6.1 a 6.2</t>
  </si>
  <si>
    <t>V5(0,50): 3*0,5=1,500 [A] 
V9a(R): 0,86*3=2,580 [B] 
V9a(L/P): 0,85*2=1,700 [C] 
V9a(LR/PR): 1,15*3=3,450 [D] 
V11a: 6,3*2=12,600 [E] 
V13(0,50): (29,5+48,1)*0,5=38,800 [F] 
V15: 3,91*2=7,820 [G] 
Celkem: A+B+C+D+E+F+G=68,450 [H]</t>
  </si>
  <si>
    <t>Definitivní VDZ ze strukturálního plastu na předchozí značení barvou.  
Provedeno dle výkresu Situace dopravního značení D.1.2, 6.1 a 6.2</t>
  </si>
  <si>
    <t>V1a(0,125): (41,8+36,5+48,1+94,4+12,8+61,2+61,8+15,5+34,6)*0,125=50,838 [A] 
V2b(3/1,5/0,125): (23,7+481,3+218,2+15,6+50,7+96,7+68,3)*(2/3)*0,125=79,542 [B] 
V2b(1,5/1,5/0,25): (303)*(1/2)*0,25=37,875 [C] 
V4(0,25): 43*0,25=10,750 [D] 
V7a: 3*0,5*19+3*0,5*14+3*0,5*9+4*0,5*8+4*0,5*7=93,000 [E] 
Celkem: A+B+C+D+E=272,005 [F]</t>
  </si>
  <si>
    <t>šířka 500mm: 1730*0,5=865,000 [A] 
šířka 250mm: 340*0,25=85,000 [B] 
Celkem: A+B=950,000 [C]</t>
  </si>
  <si>
    <t>915402</t>
  </si>
  <si>
    <t>VODOR DOPRAV ZNAČ BETON PREFABRIK - ODSTRANĚNÍ</t>
  </si>
  <si>
    <t>Odstranění stávající bet. přídlažby. Včetně odvozu bez ohledu na vzdálenost (skládka zvolena zhotovitelem) a uložení na skládku.  
Zhotovitel v ceně zohlední skutečnou vzdálenost skládky.  
Délky odečteny ze situace.  
Poplatek viz. pol. řady 015xxx.</t>
  </si>
  <si>
    <t>šířka 500mm: 0,5*(18+17,5+33,5+27,5+23+48,5+20,5+72,5+35+40+19+19+19+21,5+7,5+25,5+17,5+9,5+12,5+39+39+12+17,5+22,5+35,5+51+38,5+19,5+19+5,5+5,5+7+40+23,5+15+9+75+56,5+11,5+25+30+30,5+6,5+6+26+23+5,5+22,5+34+26+15,5+11,5+58+41+11+33,5+16+10,5+5,5+20,5+2,5+41+6,5+20,5+26,5+19,5+50+58+19,5+29,5+30,5)=895,500 [A] 
šířka 250mm: 0,25*(2,5+3+3+2,5+3,3+1,5+2,5+1,4+2,4+2,3+2,4+2,7+2,4+2,2+1,3+10+6,5+4,2+3+2,2+2,3+5+4,6+2,3+2,2+2,2+2+3+5,5+3,5+4+3,3+1,1+22+47+24+2,6+2,6+2,4+2,4+15,5+16,5+28+52+2,6+2,6+2,8+5,3+24+31+38+7,5+9+20+30)=122,525 [B] 
Celkem: A+B=1 018,025 [C]</t>
  </si>
  <si>
    <t>zahrnuje odstranění a odklizení vybouraného materiálu s odvozem na skládku</t>
  </si>
  <si>
    <t>917425</t>
  </si>
  <si>
    <t>CHODNÍKOVÉ OBRUBY Z KAMENNÝCH OBRUBNÍKŮ ŠÍŘ 200MM</t>
  </si>
  <si>
    <t>Žulová obruba OP3 včetně bet. lože z betonu C20/25 nXF3 tl. 100 mm.   
V případě poškození stávající obruby - předpoklad 50%.</t>
  </si>
  <si>
    <t>1744*0,5=872,000 [A]</t>
  </si>
  <si>
    <t>Položka zahrnuje:  
dodání a pokládku kamenných obrubníků o rozměrech předepsaných zadávací dokumentací  
betonové lože i boční betonovou opěrku.</t>
  </si>
  <si>
    <t>2120=2 120,000 [A]</t>
  </si>
  <si>
    <t>SO 103</t>
  </si>
  <si>
    <t>Úprava křižovatky II/327 a ul. Polní</t>
  </si>
  <si>
    <t>pol. č. 11130: 330*0,1*2=66,000 [A] 
pol. č. 12373: 504,5*2=1 009,000 [B] 
Celkem: A+B=1 075,000 [C]</t>
  </si>
  <si>
    <t>pol. č. 11332: 378*2,5=945,000 [A]</t>
  </si>
  <si>
    <t>Sediment ze dna nádrže kód 17 05 04, předpoklad 2300 kg/m3.</t>
  </si>
  <si>
    <t>pol. č. 12773: 886*2,3=2 037,800 [A] 
pol. č. 12950: 174*2,3=400,200 [B] 
Celkem: A+B=2 438,000 [C]</t>
  </si>
  <si>
    <t>pol. č. 11352: 45*0,15*0,25*2,4=4,050 [A]</t>
  </si>
  <si>
    <t>11130</t>
  </si>
  <si>
    <t>SEJMUTÍ DRNU</t>
  </si>
  <si>
    <t>Tl. 100 mm. Včetně odvozu a uložení na skládku (skládka zvolena zhotovitelem).  
Poplatek viz. pol. řady 015xxx.</t>
  </si>
  <si>
    <t>330=330,000 [A]</t>
  </si>
  <si>
    <t>včetně vodorovné dopravy  a uložení na skládku</t>
  </si>
  <si>
    <t>Odstranění podkladu ze štěrkodrti stávající konstrukce vozovky v tl. 360 mm. Včetně odvozu a uložení na skládku (skládka zvolena zhotovitelem).  
Zhotovitel v ceně zohlední skutečnou vzdálenost skládky.  
Poplatek viz. pol. řady 015xxx.</t>
  </si>
  <si>
    <t>1000*1,05*0,36=378,000 [A]</t>
  </si>
  <si>
    <t>Odstranění stávajících obrub.  
Včetně odvozu a uložení na skládku (skládka zvolena zhotovitelem). Zhotovitel v ceně zohlední skutečnou vzdálenost skládky.  
Poplatek viz. pol. řady 015xxx.</t>
  </si>
  <si>
    <t>Frézování tl. 120 mm. Včetně naložení, odvozu a uložení na skládku zhotovitele.  
Zhotovitel v ceně zohlední možnost zpětného využití vyfrézovaného materiálu na stavbě.  
Plocha odměřena digitálně ze situace.</t>
  </si>
  <si>
    <t>1000*0,12=120,000 [A]</t>
  </si>
  <si>
    <t>11513</t>
  </si>
  <si>
    <t>ČERPÁNÍ VODY DO 2000 L/MIN</t>
  </si>
  <si>
    <t>(1000*1,4)/120=11,667 [A]</t>
  </si>
  <si>
    <t>Odkop pro rekultivaci, rozšíření komunikace a stupňování podloží. Včetně odvozu a uložení na skládku (skládka zvolena zhotovitelem). Zhotovitel v ceně zohlední skutečnou vzdálenost skládky.  
Poplatek viz. pol. řady 015xxx.  
Plocha odměřena digitálně z char. řezů.</t>
  </si>
  <si>
    <t>504,5=504,500 [A]</t>
  </si>
  <si>
    <t>Vykopání ornice z mezideponie.</t>
  </si>
  <si>
    <t>1,3*44,2*0,1=5,746 [A]</t>
  </si>
  <si>
    <t>127737</t>
  </si>
  <si>
    <t>VYKOPÁVKY POD VODOU TŘ I S ODVOZEM DO 16KM</t>
  </si>
  <si>
    <t>Vykopání dna nádrže. Včetně naložení, odvozu a uložení na skládku (skládka zvolena zhotovitelem).  
Zhotovitel v ceně zohlední skutečnou vzdálenost skládky.  
Poplatek viz. pol. řady 015xxx.</t>
  </si>
  <si>
    <t>886=886,000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</si>
  <si>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</si>
  <si>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12950</t>
  </si>
  <si>
    <t>ČIŠTĚNÍ NÁDRŽÍ A RYBNÍKŮ OD NÁNOSŮ</t>
  </si>
  <si>
    <t>Vyčištění a odbahnění dna nádrže v tl. 300 mm. Včetně naložení, odvozu a uložení na skládku (skládka zvolena zhotovitelem). Zhotovitel v ceně zohlední skutečnou vzdálenost skládky.  
Poplatek viz. pol. řady 015xxx.</t>
  </si>
  <si>
    <t>580*0,3=174,000 [A]</t>
  </si>
  <si>
    <t>17180</t>
  </si>
  <si>
    <t>ULOŽENÍ SYPANINY DO NÁSYPŮ Z NAKUPOVANÝCH MATERIÁLŮ</t>
  </si>
  <si>
    <t>Materiál vhodný do násypu dle ČSN 73 6133, hutněno na 95 % PS.</t>
  </si>
  <si>
    <t>628=628,000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</si>
  <si>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</si>
  <si>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Materiál vhodný do násypu dle ČSN 73 6133, hutněno na 100 % PS.</t>
  </si>
  <si>
    <t>302=302,000 [A]</t>
  </si>
  <si>
    <t>0,21*77,5=16,275 [A] 
0,05*(54+68,5)=6,125 [B] 
Celkem: A+B=22,400 [C]</t>
  </si>
  <si>
    <t>Rekultivace v tl. 480 mm.</t>
  </si>
  <si>
    <t>0,48*(230+140)=177,600 [A]</t>
  </si>
  <si>
    <t>18110</t>
  </si>
  <si>
    <t>ÚPRAVA PLÁNĚ SE ZHUTNĚNÍM V HORNINĚ TŘ. I</t>
  </si>
  <si>
    <t>1231=1 231,000 [A]</t>
  </si>
  <si>
    <t>položka zahrnuje úpravu pláně včetně vyrovnání výškových rozdílů. Míru zhutnění určuje projekt.</t>
  </si>
  <si>
    <t>Ohumusování svahů v tl. 100 mm.</t>
  </si>
  <si>
    <t>1,3*44,2=57,460 [A]</t>
  </si>
  <si>
    <t>18242</t>
  </si>
  <si>
    <t>ZALOŽENÍ TRÁVNÍKU HYDROOSEVEM NA ORNICI</t>
  </si>
  <si>
    <t>Osetí travním semenem.</t>
  </si>
  <si>
    <t>230+206+140=576,000 [A]</t>
  </si>
  <si>
    <t>Zahrnuje dodání předepsané travní směsi, hydroosev na ornici, zalévání, první pokosení, to vše bez ohledu na sklon terénu</t>
  </si>
  <si>
    <t>23217A</t>
  </si>
  <si>
    <t>ŠTĚTOVÉ STĚNY BERANĚNÉ Z KOVOVÝCH DÍLCŮ DOČASNÉ (PLOCHA)</t>
  </si>
  <si>
    <t>50*6=300,000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</si>
  <si>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</si>
  <si>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23717A</t>
  </si>
  <si>
    <t>ODSTRANĚNÍ ŠTĚTOVÝCH STĚN Z KOVOVÝCH DÍLCŮ V PLOŠE</t>
  </si>
  <si>
    <t>položka zahrnuje odstranění stěn včetně odvozu a uložení na skládku</t>
  </si>
  <si>
    <t>45157</t>
  </si>
  <si>
    <t>PODKLADNÍ A VÝPLŇOVÉ VRSTVY Z KAMENIVA TĚŽENÉHO</t>
  </si>
  <si>
    <t>Podklad dlažby z lomového kamene ze ŠP fr. 2/4 tl. 100 mm.</t>
  </si>
  <si>
    <t>0,1*3*44,2=13,260 [A]</t>
  </si>
  <si>
    <t>46251</t>
  </si>
  <si>
    <t>ZÁHOZ Z LOMOVÉHO KAMENE</t>
  </si>
  <si>
    <t>Záhozová patka z lomového kamene. Hmotnost jednotlivých kamenů 200-500 kg.</t>
  </si>
  <si>
    <t>3,3*44=145,200 [A]</t>
  </si>
  <si>
    <t>položka zahrnuje:  
- dodávku a zához lomového kamene předepsané frakce včetně mimostaveništní a vnitrostaveništní dopravy  
není-li v zadávací dokumentaci uvedeno jinak, jedná se o nakupovaný materiál</t>
  </si>
  <si>
    <t>46451</t>
  </si>
  <si>
    <t>POHOZ DNA A SVAHŮ Z LOMOVÉHO KAMENE</t>
  </si>
  <si>
    <t>Stabilizace podloží z hrubého lomového kameniva frakce 125-250-500.</t>
  </si>
  <si>
    <t>574,5=574,500 [A]</t>
  </si>
  <si>
    <t>položka zahrnuje dodávku předepsaného kamene, mimostaveništní a vnitrostaveništní dopravu a jeho uložení  
není-li v zadávací dokumentaci uvedeno jinak, jedná se o nakupovaný materiál</t>
  </si>
  <si>
    <t>465511</t>
  </si>
  <si>
    <t>DLAŽBY Z LOMOVÉHO KAMENE NA SUCHO</t>
  </si>
  <si>
    <t>Zpevnění svahů tl. 300 mm. Spárování cem. maltou M25 - XF3.</t>
  </si>
  <si>
    <t>0,3*3*44,2=39,780 [A]</t>
  </si>
  <si>
    <t>položka zahrnuje:  
- nutné zemní práce (svahování, úpravu pláně a pod.)  
- dodávku a položení dlažby z lomového kamene do předepsaného tvaru  
- spárování, těsnění, tmelení a vyplnění spar případně s vyklínováním  
- úprava povrchu pro odvedení srážkové vody  
- nezahrnuje podklad pod dlažbu, vykazuje se samostatně položkami SD 45</t>
  </si>
  <si>
    <t>Zpevnění svahů tl. 300 mm. Beton C20/25n XF3. Spárování cem. maltou M25 - XF3.</t>
  </si>
  <si>
    <t>1231*1,04=1 280,240 [A]</t>
  </si>
  <si>
    <t>ŠDa 0/32 tl. 200 mm.</t>
  </si>
  <si>
    <t>1231*1,1=1 354,100 [A]</t>
  </si>
  <si>
    <t>1,5*77,5=116,250 [A] 
0,5*(54+68,5)=61,250 [B] 
Celkem: A+B=177,500 [C]</t>
  </si>
  <si>
    <t>1231*1,02=1 255,620 [A]</t>
  </si>
  <si>
    <t>574E78</t>
  </si>
  <si>
    <t>ASFALTOVÝ BETON PRO PODKLADNÍ VRSTVY ACP 22+, 22S TL. 80MM</t>
  </si>
  <si>
    <t>ACP 22+ 50/70.</t>
  </si>
  <si>
    <t>9113B1</t>
  </si>
  <si>
    <t>SVODIDLO OCEL SILNIČ JEDNOSTR, ÚROVEŇ ZADRŽ H1 -DODÁVKA A MONTÁŽ</t>
  </si>
  <si>
    <t>Ocelové svodidlo svodnicového typu JS/H1. Včetně antikorozní ochrany, dle TP 114 a TP 203.</t>
  </si>
  <si>
    <t>69,5=69,500 [A]</t>
  </si>
  <si>
    <t>9113B3</t>
  </si>
  <si>
    <t>SVODIDLO OCEL SILNIČ JEDNOSTR, ÚROVEŇ ZADRŽ H1 - DEMONTÁŽ S PŘESUNEM</t>
  </si>
  <si>
    <t>Odstranění stávajícího ocelového svodila, včetně součástí. Odkup zhotovitelem za cenu šrotu.</t>
  </si>
  <si>
    <t>54,5=54,500 [A]</t>
  </si>
  <si>
    <t>Pozinkovaný lisovaný podkladový plech s dvojím ohybem bez hliníkových komponentů.  
A22, B4, E2b - 3x, E13 - 2x, P2 - 2x, P4 - 2x.</t>
  </si>
  <si>
    <t>Odstranění stávajícího SDZ, odkup zhotovitelem za cenu šrotu.</t>
  </si>
  <si>
    <t>4=4,000 [A]</t>
  </si>
  <si>
    <t>914913</t>
  </si>
  <si>
    <t>SLOUPKY A STOJKY DZ Z OCEL TRUBEK ZABETON DEMONTÁŽ</t>
  </si>
  <si>
    <t>V1a (0,125): (16,5+13,1)*0,125=3,700 [A] 
V2b (1,5/1,5/0,25): 19,3*(1/2)*0,25=2,413 [B] 
V4 (0,125): (110+68+54,4)*0,125=29,050 [C] 
V13 (0,5): 19,1*0,5=9,550 [D] 
Celkem: A+B+C+D=44,713 [E]</t>
  </si>
  <si>
    <t>V13 (0,5): 19,1*0,5=9,550 [A]</t>
  </si>
  <si>
    <t>V1a (0,125): (16,5+13,1)*0,125=3,700 [A] 
V2b (1,5/1,5/0,25): 19,3*(1/2)*0,25=2,413 [B] 
V4 (0,125): (110+68+54,4)*0,125=29,050 [C] 
Celkem: A+B+C=35,163 [D]</t>
  </si>
  <si>
    <t>Betonová přídlažba 250/500/80 do bet. lože tl. 100 mm z betonu C20/25 nXF3, včetně spárování.</t>
  </si>
  <si>
    <t>(14,5+18+18,4)*0,25=12,725 [A]</t>
  </si>
  <si>
    <t>SO 182</t>
  </si>
  <si>
    <t>Přechodné dopravní značení - II. etapa</t>
  </si>
  <si>
    <t>Návrh a projednání DIO zhotovitelem.  
PEVNÁ CENA</t>
  </si>
  <si>
    <t>A10: 2=2,000 [A] 
A15: 2=2,000 [B] 
Celkem: (A+B)=4,000 [C]</t>
  </si>
  <si>
    <t>Předpokládaná doba nájmu 120 dní.</t>
  </si>
  <si>
    <t>4*120=480</t>
  </si>
  <si>
    <t>2*4+3=11,000 [A]</t>
  </si>
  <si>
    <t>5*120=600,000 [A]</t>
  </si>
  <si>
    <t>3*120=360,000 [A]</t>
  </si>
  <si>
    <t>70*4+6=286,000 [A]</t>
  </si>
  <si>
    <t>Předpokládaná doba nájmu 120 dní. Včetně patních desek, kontroly, údržby a případné obnovy.</t>
  </si>
  <si>
    <t>76*120=9 120,000 [A]</t>
  </si>
  <si>
    <t>SO 810</t>
  </si>
  <si>
    <t>Kácení zeleně</t>
  </si>
  <si>
    <t>11201</t>
  </si>
  <si>
    <t>KÁCENÍ STROMŮ D KMENE DO 0,5M S ODSTRANĚNÍM PAŘEZŮ</t>
  </si>
  <si>
    <t>Vytěžené dřevo je vlastnictví majitele pozemku a bude mu odevzdáno (2m dílce, doprava do 1 km).  
Způsob likvidace zbylé dřevní hmoty určí zhotovitel, nepřipouští se však spalování v místě stavby.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</si>
  <si>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</si>
  <si>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SO 105</t>
  </si>
  <si>
    <t>Napojení místních a účelových komunikací</t>
  </si>
  <si>
    <t>113742</t>
  </si>
  <si>
    <t>FRÉZOVÁNÍ ZPEVNĚNÝCH PLOCH ASFALTOVÝCH TL. DO 40MM</t>
  </si>
  <si>
    <t>Frézování místních a účelových komunikací pro napojení na nový kryt.   
Včetně naložení, odvozu a uložení na skládku zhotovitele. Zhotovitel v ceně zohlední možnost zpětného využití vyfrézovaného materiálu na stavbě.  
Plochy odměřeny digitálně ze situace.</t>
  </si>
  <si>
    <t>km 0,180: 176=176,000 [A] 
km 0,190: 104=104,000 [B] 
km 0,365: 127=127,000 [C] 
km 0,430: 93=93,000 [D] 
km 0,505: 36=36,000 [E] 
km 0,535: 27+28=55,000 [F] 
km 0,560: 20=20,000 [G] 
km 0,685: 49=49,000 [H] 
km 1,000: 14=14,000 [I] 
km 1,395: 64=64,000 [J] 
km 1,470: 11=11,000 [K] 
km 1,600: 62=62,000 [L] 
km 1,615: 22+37=59,000 [M] 
km 1,685: 12=12,000 [N] 
km 1,715: 14=14,000 [O] 
km 1,795: 17+13=30,000 [P] 
km 1,860: 13=13,000 [Q] 
km 1,940: 24+66=90,000 [R] 
km 2,200: 12+39=51,000 [S] 
km 2,270: 12=12,000 [T] 
km 2,100: 8=8,000 [U] 
km 2,160: 8=8,000 [V] 
km 2,215: 21=21,000 [W] 
km 2,270: 95=95,000 [X] 
km 2,365: 21+23=44,000 [Y] 
km 2,415: 12+10=22,000 [Z] 
km 2,460: 19+14=33,000 [AA] 
Celkem: A+B+C+D+E+F+G+H+I+J+K+L+M+N+O+P+Q+R+S+T+U+V+W+X+Y+Z+AA=1 323,000 [AB]</t>
  </si>
  <si>
    <t>PS-C 0,35 kg/m2 zbytkového asfaltu po vyštěpení.</t>
  </si>
  <si>
    <t>1323=1 323,000 [A]</t>
  </si>
  <si>
    <t>350=350,000 [A]</t>
  </si>
  <si>
    <t>93818</t>
  </si>
  <si>
    <t>OČIŠTĚNÍ ASFALT VOZOVEK ZAMETENÍM</t>
  </si>
  <si>
    <t>položka zahrnuje očištění předepsaným způsobem včetně odklizení vzniklého odpadu</t>
  </si>
  <si>
    <t>SO 106</t>
  </si>
  <si>
    <t>Vyvolané úpravy sjezdů</t>
  </si>
  <si>
    <t>pol. č. 13273.2: (13,32-6,65)*2=13,340 [A]</t>
  </si>
  <si>
    <t>pol. č. 13273.1: 6,98*2,5=17,450 [A]</t>
  </si>
  <si>
    <t>Výkop pro napojení stávajících nezpevněných sjezdů v šířce 500 mm do hloubky 250 mm.  
Včetně naložení, odvozu a uložení na skládku (skládka zvolena zhotovitelem). Zhotovitel v ceně zohlední skutečnou vzdálenost skládky.</t>
  </si>
  <si>
    <t>km 0,820: 8*0,25=2,000 [A] 
km 1,045: 4,5*0,25=1,125 [B] 
km 1,060: 4,1*0,25=1,025 [C] 
km 1,075: 3*0,25=0,750 [D] 
km 1,085: 3,2*0,25=0,800 [E] 
km 1,105: 2,5*0,25=0,625 [F] 
km 1,125: 2,6*0,25=0,650 [G] 
Celkem: A+B+C+D+E+F+G=6,975 [H]</t>
  </si>
  <si>
    <t>Odkop pro propustek a základy. Včetně naložení, odvozu a uložení na skládku (skládka zvolena zhotovitelem). Zhotovitel v ceně zohlední skutečnou vzdálenost skládky. Poplatek viz. pol. řady 015xxx.  
Část vykopaného materiálu bude využito na zpětný zásyp viz. pol. č. 17110.</t>
  </si>
  <si>
    <t>0,6*(12,5+6,5)+0,8*0,3*2*4=13,320 [A]</t>
  </si>
  <si>
    <t>17110</t>
  </si>
  <si>
    <t>ULOŽENÍ SYPANINY DO NÁSYPŮ SE ZHUTNĚNÍM</t>
  </si>
  <si>
    <t>Zásyp propustku zeminou z pol. č. 13273.2 hutněnou po vrstvách 0,30 m.</t>
  </si>
  <si>
    <t>0,35*(12,5+6,5)=6,650 [A]</t>
  </si>
  <si>
    <t>Uložení zeminy z pol. č. 13273.2 na mezideponii v prostoru stavby.</t>
  </si>
  <si>
    <t>6,65=6,650 [A]</t>
  </si>
  <si>
    <t>272315</t>
  </si>
  <si>
    <t>ZÁKLADY Z PROSTÉHO BETONU DO C30/37</t>
  </si>
  <si>
    <t>Betonový práh z betonu C30/37 n XF4.</t>
  </si>
  <si>
    <t>0,8*0,3*2*4=1,920 [A]</t>
  </si>
  <si>
    <t>451312</t>
  </si>
  <si>
    <t>PODKLADNÍ A VÝPLŇOVÉ VRSTVY Z PROSTÉHO BETONU C12/15</t>
  </si>
  <si>
    <t>Podkladní beton C12/15 X0 tl. 100 mm.</t>
  </si>
  <si>
    <t>0,7*12,5*0,1+0,7*6,5*0,1=1,330 [A]</t>
  </si>
  <si>
    <t>Podsyp ze ŠP v tl. 100 mm.</t>
  </si>
  <si>
    <t>Odláždění šikmých čel z lomového kamene tl. 200 mm, včetně spárování maltou MC25-XF4.</t>
  </si>
  <si>
    <t>2*0,2*4=1,600 [A]</t>
  </si>
  <si>
    <t>Napojení sjezdů na opravenou vozovku. ŠDa 0/32.</t>
  </si>
  <si>
    <t>km 0,820: 8=8,000 [A] 
km 1,045: 4,5=4,500 [B] 
km 1,060: 4,1=4,100 [C] 
km 1,075: 3*1=3,000 [D] 
km 1,085: 3,2=3,200 [E] 
km 1,105: 2,5=2,500 [F] 
km 1,125: 2,6=2,600 [G] 
Celkem: A+B+C+D+E+F+G=27,900 [H]</t>
  </si>
  <si>
    <t>56365</t>
  </si>
  <si>
    <t>VOZOVKOVÉ VRSTVY Z RECYKLOVANÉHO MATERIÁLU TL DO 250MM</t>
  </si>
  <si>
    <t>Povrch nezpevněných sjezdů z asf. recyklátu frakce 0/22.</t>
  </si>
  <si>
    <t>km 0,320: 10*4=40,000 [A] 
km 0,350: 4*4=16,000 [B] 
Celkem: A+B=56,000 [C]</t>
  </si>
  <si>
    <t>899574</t>
  </si>
  <si>
    <t>OBETONOVÁNÍ POTRUBÍ ZE ŽELEZOBETONU DO C25/30 VČETNĚ VÝZTUŽE</t>
  </si>
  <si>
    <t>Obetonování PP trub betonem C25/30 n XF3 v tl. 100 mm včetně KARI sítě 100/100/8.</t>
  </si>
  <si>
    <t>km 0,320: (0,3-3,14*0,2*0,2)*12,5=2,180 [A] 
km 0,350: (0,3-3,14*0,2*0,2)*6,5=1,134 [B] 
Celkem: A+B=3,314 [C]</t>
  </si>
  <si>
    <t>9183B3</t>
  </si>
  <si>
    <t>PROPUSTY Z TRUB DN 400MM PLASTOVÝCH</t>
  </si>
  <si>
    <t>Plastová trouba DN400 SN16.</t>
  </si>
  <si>
    <t>km 0,320: 12,5=12,500 [A] 
km 0,350: 6,5=6,500 [B] 
Celkem: A+B=19,000 [C]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</si>
  <si>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</si>
  <si>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SO 180</t>
  </si>
  <si>
    <t>Objízdné trasy</t>
  </si>
  <si>
    <t>pol. č. 12920: 375*2=750,000 [A] 
pol. č. 12931: 5000*0,25*2=2 500,000 [B] 
Celkem: A+B=3 250,000 [C]</t>
  </si>
  <si>
    <t>11313</t>
  </si>
  <si>
    <t>ODSTRANĚNÍ KRYTU ZPEVNĚNÝCH PLOCH S ASFALTOVÝM POJIVEM</t>
  </si>
  <si>
    <t>Frézování tl. 40 mm. Včetně naložení, odvozu a uložení na skládku zhotovitele.  
Zhotovitel v ceně zohlední možnost zpětného využití materiálu na stavbě.  
Plocha odměřena digitálně ze situace.</t>
  </si>
  <si>
    <t>6*2500*0,04=600,000 [A]</t>
  </si>
  <si>
    <t>Frézování podkladní vrstvy v tl. 60 mm při jejím rozpadu. Předpoklad 20 % odfrézované plochy. Bude čerpánu na základě skutečnosti po odsouhlasení TDI.  
Včetně naložení, odvozu a uložení na skládku zhotovitele. Zhotovitel v ceně zohlední možnost zpětného využití vyfrézovaného materiálu na stavbě.  
Plocha odměřena digitálně ze situace.</t>
  </si>
  <si>
    <t>6*2500*0,06*0,2=180,000 [A]</t>
  </si>
  <si>
    <t>Odstranění nezpevněné v tl 150 mm.  
Včetně naložení, odvozu a uložení na skládku (skládka zvolena zhotovitelem). Zhotovitel v ceně zohlední skutečnou vzdálenost skládky.  
Poplatek započítán v pol. č. 015111</t>
  </si>
  <si>
    <t>2500*0,5*0,15*2=375,000 [A]</t>
  </si>
  <si>
    <t>Včetně naložení, odvozu a uložení na skládku (skládka zvolena zhotovitelem). Zhotovitel v ceně zohlední skutečnou vzdálenost skládky.  
Poplatek započítán v pol. č. 015111</t>
  </si>
  <si>
    <t>2500*2=5 000,000 [A]</t>
  </si>
  <si>
    <t>56963</t>
  </si>
  <si>
    <t>ZPEVNĚNÍ KRAJNIC Z RECYKLOVANÉHO MATERIÁLU TL DO 150MM</t>
  </si>
  <si>
    <t>2500*0,5*2=2 500,000 [A]</t>
  </si>
  <si>
    <t>572113</t>
  </si>
  <si>
    <t>INFILTRAČNÍ POSTŘIK Z EMULZE DO 0,5KG/M2</t>
  </si>
  <si>
    <t>2500*6*0,2=3 000,000 [A]</t>
  </si>
  <si>
    <t>2500*6=15 000,000 [A]</t>
  </si>
  <si>
    <t>574A34</t>
  </si>
  <si>
    <t>ASFALTOVÝ BETON PRO OBRUSNÉ VRSTVY ACO 11+, 11S TL. 40MM</t>
  </si>
  <si>
    <t>2500*6*0,06*0,2=180,000 [A]</t>
  </si>
  <si>
    <t>Likvidaci vzniklého odpadu nutno zahrnout do ceny položky.</t>
  </si>
  <si>
    <t>15000=15 000,000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</si>
</sst>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sharedStrings" Target="sharedStrings.xml" /><Relationship Id="rId1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12.75">
      <c r="A10" s="18" t="s">
        <v>39</v>
      </c>
      <c s="23" t="s">
        <v>23</v>
      </c>
      <c s="23" t="s">
        <v>40</v>
      </c>
      <c s="18" t="s">
        <v>10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7.5">
      <c r="A11" s="28" t="s">
        <v>43</v>
      </c>
      <c r="E11" s="29" t="s">
        <v>44</v>
      </c>
    </row>
    <row r="12" spans="1:5" ht="25.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  <row r="14" spans="1:16" ht="12.75">
      <c r="A14" s="18" t="s">
        <v>39</v>
      </c>
      <c s="23" t="s">
        <v>17</v>
      </c>
      <c s="23" t="s">
        <v>49</v>
      </c>
      <c s="18" t="s">
        <v>10</v>
      </c>
      <c s="24" t="s">
        <v>50</v>
      </c>
      <c s="25" t="s">
        <v>51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89.25">
      <c r="A15" s="28" t="s">
        <v>43</v>
      </c>
      <c r="E15" s="29" t="s">
        <v>52</v>
      </c>
    </row>
    <row r="16" spans="1:5" ht="12.75">
      <c r="A16" s="30" t="s">
        <v>45</v>
      </c>
      <c r="E16" s="31" t="s">
        <v>53</v>
      </c>
    </row>
    <row r="17" spans="1:5" ht="12.75">
      <c r="A17" t="s">
        <v>47</v>
      </c>
      <c r="E17" s="29" t="s">
        <v>54</v>
      </c>
    </row>
    <row r="18" spans="1:16" ht="12.75">
      <c r="A18" s="18" t="s">
        <v>39</v>
      </c>
      <c s="23" t="s">
        <v>16</v>
      </c>
      <c s="23" t="s">
        <v>55</v>
      </c>
      <c s="18" t="s">
        <v>10</v>
      </c>
      <c s="24" t="s">
        <v>56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89.25">
      <c r="A19" s="28" t="s">
        <v>43</v>
      </c>
      <c r="E19" s="29" t="s">
        <v>57</v>
      </c>
    </row>
    <row r="20" spans="1:5" ht="12.75">
      <c r="A20" s="30" t="s">
        <v>45</v>
      </c>
      <c r="E20" s="31" t="s">
        <v>53</v>
      </c>
    </row>
    <row r="21" spans="1:5" ht="12.75">
      <c r="A21" t="s">
        <v>47</v>
      </c>
      <c r="E21" s="29" t="s">
        <v>54</v>
      </c>
    </row>
    <row r="22" spans="1:16" ht="12.75">
      <c r="A22" s="18" t="s">
        <v>39</v>
      </c>
      <c s="23" t="s">
        <v>27</v>
      </c>
      <c s="23" t="s">
        <v>58</v>
      </c>
      <c s="18" t="s">
        <v>59</v>
      </c>
      <c s="24" t="s">
        <v>60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89.25">
      <c r="A23" s="28" t="s">
        <v>43</v>
      </c>
      <c r="E23" s="29" t="s">
        <v>61</v>
      </c>
    </row>
    <row r="24" spans="1:5" ht="12.75">
      <c r="A24" s="30" t="s">
        <v>45</v>
      </c>
      <c r="E24" s="31" t="s">
        <v>53</v>
      </c>
    </row>
    <row r="25" spans="1:5" ht="12.75">
      <c r="A25" t="s">
        <v>47</v>
      </c>
      <c r="E25" s="29" t="s">
        <v>54</v>
      </c>
    </row>
    <row r="26" spans="1:16" ht="12.75">
      <c r="A26" s="18" t="s">
        <v>39</v>
      </c>
      <c s="23" t="s">
        <v>29</v>
      </c>
      <c s="23" t="s">
        <v>58</v>
      </c>
      <c s="18" t="s">
        <v>62</v>
      </c>
      <c s="24" t="s">
        <v>63</v>
      </c>
      <c s="25" t="s">
        <v>51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63.75">
      <c r="A27" s="28" t="s">
        <v>43</v>
      </c>
      <c r="E27" s="29" t="s">
        <v>64</v>
      </c>
    </row>
    <row r="28" spans="1:5" ht="12.75">
      <c r="A28" s="30" t="s">
        <v>45</v>
      </c>
      <c r="E28" s="31" t="s">
        <v>53</v>
      </c>
    </row>
    <row r="29" spans="1:5" ht="12.75">
      <c r="A29" t="s">
        <v>47</v>
      </c>
      <c r="E29" s="29" t="s">
        <v>54</v>
      </c>
    </row>
    <row r="30" spans="1:16" ht="12.75">
      <c r="A30" s="18" t="s">
        <v>39</v>
      </c>
      <c s="23" t="s">
        <v>31</v>
      </c>
      <c s="23" t="s">
        <v>58</v>
      </c>
      <c s="18" t="s">
        <v>65</v>
      </c>
      <c s="24" t="s">
        <v>60</v>
      </c>
      <c s="25" t="s">
        <v>51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89.25">
      <c r="A31" s="28" t="s">
        <v>43</v>
      </c>
      <c r="E31" s="29" t="s">
        <v>66</v>
      </c>
    </row>
    <row r="32" spans="1:5" ht="12.75">
      <c r="A32" s="30" t="s">
        <v>45</v>
      </c>
      <c r="E32" s="31" t="s">
        <v>53</v>
      </c>
    </row>
    <row r="33" spans="1:5" ht="12.75">
      <c r="A33" t="s">
        <v>47</v>
      </c>
      <c r="E33" s="29" t="s">
        <v>54</v>
      </c>
    </row>
    <row r="34" spans="1:16" ht="12.75">
      <c r="A34" s="18" t="s">
        <v>39</v>
      </c>
      <c s="23" t="s">
        <v>67</v>
      </c>
      <c s="23" t="s">
        <v>68</v>
      </c>
      <c s="18" t="s">
        <v>10</v>
      </c>
      <c s="24" t="s">
        <v>69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02">
      <c r="A35" s="28" t="s">
        <v>43</v>
      </c>
      <c r="E35" s="29" t="s">
        <v>70</v>
      </c>
    </row>
    <row r="36" spans="1:5" ht="12.75">
      <c r="A36" s="30" t="s">
        <v>45</v>
      </c>
      <c r="E36" s="31" t="s">
        <v>53</v>
      </c>
    </row>
    <row r="37" spans="1:5" ht="12.75">
      <c r="A37" t="s">
        <v>47</v>
      </c>
      <c r="E37" s="29" t="s">
        <v>54</v>
      </c>
    </row>
    <row r="38" spans="1:16" ht="12.75">
      <c r="A38" s="18" t="s">
        <v>39</v>
      </c>
      <c s="23" t="s">
        <v>71</v>
      </c>
      <c s="23" t="s">
        <v>72</v>
      </c>
      <c s="18" t="s">
        <v>10</v>
      </c>
      <c s="24" t="s">
        <v>73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40.25">
      <c r="A39" s="28" t="s">
        <v>43</v>
      </c>
      <c r="E39" s="29" t="s">
        <v>74</v>
      </c>
    </row>
    <row r="40" spans="1:5" ht="12.75">
      <c r="A40" s="30" t="s">
        <v>45</v>
      </c>
      <c r="E40" s="31" t="s">
        <v>53</v>
      </c>
    </row>
    <row r="41" spans="1:5" ht="12.75">
      <c r="A41" t="s">
        <v>47</v>
      </c>
      <c r="E41" s="29" t="s">
        <v>10</v>
      </c>
    </row>
    <row r="42" spans="1:16" ht="12.75">
      <c r="A42" s="18" t="s">
        <v>39</v>
      </c>
      <c s="23" t="s">
        <v>34</v>
      </c>
      <c s="23" t="s">
        <v>75</v>
      </c>
      <c s="18" t="s">
        <v>10</v>
      </c>
      <c s="24" t="s">
        <v>76</v>
      </c>
      <c s="25" t="s">
        <v>51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76.5">
      <c r="A43" s="28" t="s">
        <v>43</v>
      </c>
      <c r="E43" s="29" t="s">
        <v>77</v>
      </c>
    </row>
    <row r="44" spans="1:5" ht="12.75">
      <c r="A44" s="30" t="s">
        <v>45</v>
      </c>
      <c r="E44" s="31" t="s">
        <v>53</v>
      </c>
    </row>
    <row r="45" spans="1:5" ht="63.75">
      <c r="A45" t="s">
        <v>47</v>
      </c>
      <c r="E45" s="29" t="s">
        <v>78</v>
      </c>
    </row>
    <row r="46" spans="1:16" ht="12.75">
      <c r="A46" s="18" t="s">
        <v>39</v>
      </c>
      <c s="23" t="s">
        <v>36</v>
      </c>
      <c s="23" t="s">
        <v>79</v>
      </c>
      <c s="18" t="s">
        <v>10</v>
      </c>
      <c s="24" t="s">
        <v>80</v>
      </c>
      <c s="25" t="s">
        <v>51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38.25">
      <c r="A47" s="28" t="s">
        <v>43</v>
      </c>
      <c r="E47" s="29" t="s">
        <v>81</v>
      </c>
    </row>
    <row r="48" spans="1:5" ht="12.75">
      <c r="A48" s="30" t="s">
        <v>45</v>
      </c>
      <c r="E48" s="31" t="s">
        <v>53</v>
      </c>
    </row>
    <row r="49" spans="1:5" ht="12.75">
      <c r="A49" t="s">
        <v>47</v>
      </c>
      <c r="E49" s="29" t="s">
        <v>54</v>
      </c>
    </row>
    <row r="50" spans="1:16" ht="12.75">
      <c r="A50" s="18" t="s">
        <v>39</v>
      </c>
      <c s="23" t="s">
        <v>82</v>
      </c>
      <c s="23" t="s">
        <v>83</v>
      </c>
      <c s="18" t="s">
        <v>10</v>
      </c>
      <c s="24" t="s">
        <v>84</v>
      </c>
      <c s="25" t="s">
        <v>85</v>
      </c>
      <c s="26">
        <v>2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63.75">
      <c r="A51" s="28" t="s">
        <v>43</v>
      </c>
      <c r="E51" s="29" t="s">
        <v>86</v>
      </c>
    </row>
    <row r="52" spans="1:5" ht="12.75">
      <c r="A52" s="30" t="s">
        <v>45</v>
      </c>
      <c r="E52" s="31" t="s">
        <v>87</v>
      </c>
    </row>
    <row r="53" spans="1:5" ht="89.25">
      <c r="A53" t="s">
        <v>47</v>
      </c>
      <c r="E53" s="29" t="s">
        <v>88</v>
      </c>
    </row>
    <row r="54" spans="1:16" ht="12.75">
      <c r="A54" s="18" t="s">
        <v>39</v>
      </c>
      <c s="23" t="s">
        <v>89</v>
      </c>
      <c s="23" t="s">
        <v>90</v>
      </c>
      <c s="18" t="s">
        <v>10</v>
      </c>
      <c s="24" t="s">
        <v>91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40.25">
      <c r="A55" s="28" t="s">
        <v>43</v>
      </c>
      <c r="E55" s="29" t="s">
        <v>92</v>
      </c>
    </row>
    <row r="56" spans="1:5" ht="12.75">
      <c r="A56" s="30" t="s">
        <v>45</v>
      </c>
      <c r="E56" s="31" t="s">
        <v>53</v>
      </c>
    </row>
    <row r="57" spans="1:5" ht="12.75">
      <c r="A57" t="s">
        <v>47</v>
      </c>
      <c r="E57" s="29" t="s">
        <v>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0+O9+O26+O91+O100+O121+O150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994</v>
      </c>
      <c s="32">
        <f>0+I9+I26+I91+I100+I121+I150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931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994</v>
      </c>
      <c s="5"/>
      <c s="14" t="s">
        <v>995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39</v>
      </c>
      <c s="23" t="s">
        <v>23</v>
      </c>
      <c s="23" t="s">
        <v>96</v>
      </c>
      <c s="18" t="s">
        <v>23</v>
      </c>
      <c s="24" t="s">
        <v>97</v>
      </c>
      <c s="25" t="s">
        <v>98</v>
      </c>
      <c s="26">
        <v>1075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99</v>
      </c>
    </row>
    <row r="12" spans="1:5" ht="38.25">
      <c r="A12" s="30" t="s">
        <v>45</v>
      </c>
      <c r="E12" s="31" t="s">
        <v>996</v>
      </c>
    </row>
    <row r="13" spans="1:5" ht="140.25">
      <c r="A13" t="s">
        <v>47</v>
      </c>
      <c r="E13" s="29" t="s">
        <v>101</v>
      </c>
    </row>
    <row r="14" spans="1:16" ht="25.5">
      <c r="A14" s="18" t="s">
        <v>39</v>
      </c>
      <c s="23" t="s">
        <v>17</v>
      </c>
      <c s="23" t="s">
        <v>96</v>
      </c>
      <c s="18" t="s">
        <v>17</v>
      </c>
      <c s="24" t="s">
        <v>97</v>
      </c>
      <c s="25" t="s">
        <v>98</v>
      </c>
      <c s="26">
        <v>945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473</v>
      </c>
    </row>
    <row r="16" spans="1:5" ht="12.75">
      <c r="A16" s="30" t="s">
        <v>45</v>
      </c>
      <c r="E16" s="31" t="s">
        <v>997</v>
      </c>
    </row>
    <row r="17" spans="1:5" ht="140.25">
      <c r="A17" t="s">
        <v>47</v>
      </c>
      <c r="E17" s="29" t="s">
        <v>101</v>
      </c>
    </row>
    <row r="18" spans="1:16" ht="25.5">
      <c r="A18" s="18" t="s">
        <v>39</v>
      </c>
      <c s="23" t="s">
        <v>16</v>
      </c>
      <c s="23" t="s">
        <v>96</v>
      </c>
      <c s="18" t="s">
        <v>16</v>
      </c>
      <c s="24" t="s">
        <v>97</v>
      </c>
      <c s="25" t="s">
        <v>98</v>
      </c>
      <c s="26">
        <v>2438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998</v>
      </c>
    </row>
    <row r="20" spans="1:5" ht="38.25">
      <c r="A20" s="30" t="s">
        <v>45</v>
      </c>
      <c r="E20" s="31" t="s">
        <v>999</v>
      </c>
    </row>
    <row r="21" spans="1:5" ht="140.25">
      <c r="A21" t="s">
        <v>47</v>
      </c>
      <c r="E21" s="29" t="s">
        <v>101</v>
      </c>
    </row>
    <row r="22" spans="1:16" ht="25.5">
      <c r="A22" s="18" t="s">
        <v>39</v>
      </c>
      <c s="23" t="s">
        <v>27</v>
      </c>
      <c s="23" t="s">
        <v>107</v>
      </c>
      <c s="18" t="s">
        <v>10</v>
      </c>
      <c s="24" t="s">
        <v>108</v>
      </c>
      <c s="25" t="s">
        <v>98</v>
      </c>
      <c s="26">
        <v>4.05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109</v>
      </c>
    </row>
    <row r="24" spans="1:5" ht="12.75">
      <c r="A24" s="30" t="s">
        <v>45</v>
      </c>
      <c r="E24" s="31" t="s">
        <v>1000</v>
      </c>
    </row>
    <row r="25" spans="1:5" ht="140.25">
      <c r="A25" t="s">
        <v>47</v>
      </c>
      <c r="E25" s="29" t="s">
        <v>101</v>
      </c>
    </row>
    <row r="26" spans="1:18" ht="12.75" customHeight="1">
      <c r="A26" s="5" t="s">
        <v>37</v>
      </c>
      <c s="5"/>
      <c s="35" t="s">
        <v>23</v>
      </c>
      <c s="5"/>
      <c s="21" t="s">
        <v>111</v>
      </c>
      <c s="5"/>
      <c s="5"/>
      <c s="5"/>
      <c s="36">
        <f>0+Q26</f>
      </c>
      <c r="O26">
        <f>0+R26</f>
      </c>
      <c r="Q26">
        <f>0+I27+I31+I35+I39+I43+I47+I51+I55+I59+I63+I67+I71+I75+I79+I83+I87</f>
      </c>
      <c>
        <f>0+O27+O31+O35+O39+O43+O47+O51+O55+O59+O63+O67+O71+O75+O79+O83+O87</f>
      </c>
    </row>
    <row r="27" spans="1:16" ht="12.75">
      <c r="A27" s="18" t="s">
        <v>39</v>
      </c>
      <c s="23" t="s">
        <v>29</v>
      </c>
      <c s="23" t="s">
        <v>1001</v>
      </c>
      <c s="18" t="s">
        <v>10</v>
      </c>
      <c s="24" t="s">
        <v>1002</v>
      </c>
      <c s="25" t="s">
        <v>216</v>
      </c>
      <c s="26">
        <v>330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43</v>
      </c>
      <c r="E28" s="29" t="s">
        <v>1003</v>
      </c>
    </row>
    <row r="29" spans="1:5" ht="12.75">
      <c r="A29" s="30" t="s">
        <v>45</v>
      </c>
      <c r="E29" s="31" t="s">
        <v>1004</v>
      </c>
    </row>
    <row r="30" spans="1:5" ht="12.75">
      <c r="A30" t="s">
        <v>47</v>
      </c>
      <c r="E30" s="29" t="s">
        <v>1005</v>
      </c>
    </row>
    <row r="31" spans="1:16" ht="25.5">
      <c r="A31" s="18" t="s">
        <v>39</v>
      </c>
      <c s="23" t="s">
        <v>31</v>
      </c>
      <c s="23" t="s">
        <v>478</v>
      </c>
      <c s="18" t="s">
        <v>10</v>
      </c>
      <c s="24" t="s">
        <v>479</v>
      </c>
      <c s="25" t="s">
        <v>114</v>
      </c>
      <c s="26">
        <v>378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51">
      <c r="A32" s="28" t="s">
        <v>43</v>
      </c>
      <c r="E32" s="29" t="s">
        <v>1006</v>
      </c>
    </row>
    <row r="33" spans="1:5" ht="12.75">
      <c r="A33" s="30" t="s">
        <v>45</v>
      </c>
      <c r="E33" s="31" t="s">
        <v>1007</v>
      </c>
    </row>
    <row r="34" spans="1:5" ht="63.75">
      <c r="A34" t="s">
        <v>47</v>
      </c>
      <c r="E34" s="29" t="s">
        <v>117</v>
      </c>
    </row>
    <row r="35" spans="1:16" ht="12.75">
      <c r="A35" s="18" t="s">
        <v>39</v>
      </c>
      <c s="23" t="s">
        <v>67</v>
      </c>
      <c s="23" t="s">
        <v>118</v>
      </c>
      <c s="18" t="s">
        <v>10</v>
      </c>
      <c s="24" t="s">
        <v>119</v>
      </c>
      <c s="25" t="s">
        <v>120</v>
      </c>
      <c s="26">
        <v>45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51">
      <c r="A36" s="28" t="s">
        <v>43</v>
      </c>
      <c r="E36" s="29" t="s">
        <v>1008</v>
      </c>
    </row>
    <row r="37" spans="1:5" ht="12.75">
      <c r="A37" s="30" t="s">
        <v>45</v>
      </c>
      <c r="E37" s="31" t="s">
        <v>394</v>
      </c>
    </row>
    <row r="38" spans="1:5" ht="63.75">
      <c r="A38" t="s">
        <v>47</v>
      </c>
      <c r="E38" s="29" t="s">
        <v>117</v>
      </c>
    </row>
    <row r="39" spans="1:16" ht="12.75">
      <c r="A39" s="18" t="s">
        <v>39</v>
      </c>
      <c s="23" t="s">
        <v>71</v>
      </c>
      <c s="23" t="s">
        <v>123</v>
      </c>
      <c s="18" t="s">
        <v>10</v>
      </c>
      <c s="24" t="s">
        <v>124</v>
      </c>
      <c s="25" t="s">
        <v>114</v>
      </c>
      <c s="26">
        <v>120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51">
      <c r="A40" s="28" t="s">
        <v>43</v>
      </c>
      <c r="E40" s="29" t="s">
        <v>1009</v>
      </c>
    </row>
    <row r="41" spans="1:5" ht="12.75">
      <c r="A41" s="30" t="s">
        <v>45</v>
      </c>
      <c r="E41" s="31" t="s">
        <v>1010</v>
      </c>
    </row>
    <row r="42" spans="1:5" ht="63.75">
      <c r="A42" t="s">
        <v>47</v>
      </c>
      <c r="E42" s="29" t="s">
        <v>117</v>
      </c>
    </row>
    <row r="43" spans="1:16" ht="12.75">
      <c r="A43" s="18" t="s">
        <v>39</v>
      </c>
      <c s="23" t="s">
        <v>34</v>
      </c>
      <c s="23" t="s">
        <v>1011</v>
      </c>
      <c s="18" t="s">
        <v>10</v>
      </c>
      <c s="24" t="s">
        <v>1012</v>
      </c>
      <c s="25" t="s">
        <v>613</v>
      </c>
      <c s="26">
        <v>11.667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43</v>
      </c>
      <c r="E44" s="29" t="s">
        <v>10</v>
      </c>
    </row>
    <row r="45" spans="1:5" ht="12.75">
      <c r="A45" s="30" t="s">
        <v>45</v>
      </c>
      <c r="E45" s="31" t="s">
        <v>1013</v>
      </c>
    </row>
    <row r="46" spans="1:5" ht="38.25">
      <c r="A46" t="s">
        <v>47</v>
      </c>
      <c r="E46" s="29" t="s">
        <v>616</v>
      </c>
    </row>
    <row r="47" spans="1:16" ht="12.75">
      <c r="A47" s="18" t="s">
        <v>39</v>
      </c>
      <c s="23" t="s">
        <v>36</v>
      </c>
      <c s="23" t="s">
        <v>136</v>
      </c>
      <c s="18" t="s">
        <v>10</v>
      </c>
      <c s="24" t="s">
        <v>137</v>
      </c>
      <c s="25" t="s">
        <v>114</v>
      </c>
      <c s="26">
        <v>504.5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63.75">
      <c r="A48" s="28" t="s">
        <v>43</v>
      </c>
      <c r="E48" s="29" t="s">
        <v>1014</v>
      </c>
    </row>
    <row r="49" spans="1:5" ht="12.75">
      <c r="A49" s="30" t="s">
        <v>45</v>
      </c>
      <c r="E49" s="31" t="s">
        <v>1015</v>
      </c>
    </row>
    <row r="50" spans="1:5" ht="369.75">
      <c r="A50" t="s">
        <v>47</v>
      </c>
      <c r="E50" s="29" t="s">
        <v>140</v>
      </c>
    </row>
    <row r="51" spans="1:16" ht="12.75">
      <c r="A51" s="18" t="s">
        <v>39</v>
      </c>
      <c s="23" t="s">
        <v>82</v>
      </c>
      <c s="23" t="s">
        <v>141</v>
      </c>
      <c s="18" t="s">
        <v>10</v>
      </c>
      <c s="24" t="s">
        <v>142</v>
      </c>
      <c s="25" t="s">
        <v>114</v>
      </c>
      <c s="26">
        <v>5.746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43</v>
      </c>
      <c r="E52" s="29" t="s">
        <v>1016</v>
      </c>
    </row>
    <row r="53" spans="1:5" ht="12.75">
      <c r="A53" s="30" t="s">
        <v>45</v>
      </c>
      <c r="E53" s="31" t="s">
        <v>1017</v>
      </c>
    </row>
    <row r="54" spans="1:5" ht="306">
      <c r="A54" t="s">
        <v>47</v>
      </c>
      <c r="E54" s="29" t="s">
        <v>145</v>
      </c>
    </row>
    <row r="55" spans="1:16" ht="12.75">
      <c r="A55" s="18" t="s">
        <v>39</v>
      </c>
      <c s="23" t="s">
        <v>89</v>
      </c>
      <c s="23" t="s">
        <v>1018</v>
      </c>
      <c s="18" t="s">
        <v>10</v>
      </c>
      <c s="24" t="s">
        <v>1019</v>
      </c>
      <c s="25" t="s">
        <v>114</v>
      </c>
      <c s="26">
        <v>886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51">
      <c r="A56" s="28" t="s">
        <v>43</v>
      </c>
      <c r="E56" s="29" t="s">
        <v>1020</v>
      </c>
    </row>
    <row r="57" spans="1:5" ht="12.75">
      <c r="A57" s="30" t="s">
        <v>45</v>
      </c>
      <c r="E57" s="31" t="s">
        <v>1021</v>
      </c>
    </row>
    <row r="58" spans="1:5" ht="306">
      <c r="A58" t="s">
        <v>47</v>
      </c>
      <c r="E58" s="29" t="s">
        <v>1022</v>
      </c>
    </row>
    <row r="59" spans="1:16" ht="12.75">
      <c r="A59" s="18" t="s">
        <v>39</v>
      </c>
      <c s="23" t="s">
        <v>155</v>
      </c>
      <c s="23" t="s">
        <v>1023</v>
      </c>
      <c s="18" t="s">
        <v>10</v>
      </c>
      <c s="24" t="s">
        <v>1024</v>
      </c>
      <c s="25" t="s">
        <v>114</v>
      </c>
      <c s="26">
        <v>174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51">
      <c r="A60" s="28" t="s">
        <v>43</v>
      </c>
      <c r="E60" s="29" t="s">
        <v>1025</v>
      </c>
    </row>
    <row r="61" spans="1:5" ht="12.75">
      <c r="A61" s="30" t="s">
        <v>45</v>
      </c>
      <c r="E61" s="31" t="s">
        <v>1026</v>
      </c>
    </row>
    <row r="62" spans="1:5" ht="63.75">
      <c r="A62" t="s">
        <v>47</v>
      </c>
      <c r="E62" s="29" t="s">
        <v>150</v>
      </c>
    </row>
    <row r="63" spans="1:16" ht="12.75">
      <c r="A63" s="18" t="s">
        <v>39</v>
      </c>
      <c s="23" t="s">
        <v>160</v>
      </c>
      <c s="23" t="s">
        <v>1027</v>
      </c>
      <c s="18" t="s">
        <v>23</v>
      </c>
      <c s="24" t="s">
        <v>1028</v>
      </c>
      <c s="25" t="s">
        <v>114</v>
      </c>
      <c s="26">
        <v>628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43</v>
      </c>
      <c r="E64" s="29" t="s">
        <v>1029</v>
      </c>
    </row>
    <row r="65" spans="1:5" ht="12.75">
      <c r="A65" s="30" t="s">
        <v>45</v>
      </c>
      <c r="E65" s="31" t="s">
        <v>1030</v>
      </c>
    </row>
    <row r="66" spans="1:5" ht="280.5">
      <c r="A66" t="s">
        <v>47</v>
      </c>
      <c r="E66" s="29" t="s">
        <v>1031</v>
      </c>
    </row>
    <row r="67" spans="1:16" ht="12.75">
      <c r="A67" s="18" t="s">
        <v>39</v>
      </c>
      <c s="23" t="s">
        <v>165</v>
      </c>
      <c s="23" t="s">
        <v>1027</v>
      </c>
      <c s="18" t="s">
        <v>17</v>
      </c>
      <c s="24" t="s">
        <v>1028</v>
      </c>
      <c s="25" t="s">
        <v>114</v>
      </c>
      <c s="26">
        <v>302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43</v>
      </c>
      <c r="E68" s="29" t="s">
        <v>1032</v>
      </c>
    </row>
    <row r="69" spans="1:5" ht="12.75">
      <c r="A69" s="30" t="s">
        <v>45</v>
      </c>
      <c r="E69" s="31" t="s">
        <v>1033</v>
      </c>
    </row>
    <row r="70" spans="1:5" ht="280.5">
      <c r="A70" t="s">
        <v>47</v>
      </c>
      <c r="E70" s="29" t="s">
        <v>1031</v>
      </c>
    </row>
    <row r="71" spans="1:16" ht="12.75">
      <c r="A71" s="18" t="s">
        <v>39</v>
      </c>
      <c s="23" t="s">
        <v>170</v>
      </c>
      <c s="23" t="s">
        <v>191</v>
      </c>
      <c s="18" t="s">
        <v>10</v>
      </c>
      <c s="24" t="s">
        <v>192</v>
      </c>
      <c s="25" t="s">
        <v>114</v>
      </c>
      <c s="26">
        <v>22.4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43</v>
      </c>
      <c r="E72" s="29" t="s">
        <v>193</v>
      </c>
    </row>
    <row r="73" spans="1:5" ht="38.25">
      <c r="A73" s="30" t="s">
        <v>45</v>
      </c>
      <c r="E73" s="31" t="s">
        <v>1034</v>
      </c>
    </row>
    <row r="74" spans="1:5" ht="242.25">
      <c r="A74" t="s">
        <v>47</v>
      </c>
      <c r="E74" s="29" t="s">
        <v>195</v>
      </c>
    </row>
    <row r="75" spans="1:16" ht="12.75">
      <c r="A75" s="18" t="s">
        <v>39</v>
      </c>
      <c s="23" t="s">
        <v>176</v>
      </c>
      <c s="23" t="s">
        <v>197</v>
      </c>
      <c s="18" t="s">
        <v>10</v>
      </c>
      <c s="24" t="s">
        <v>198</v>
      </c>
      <c s="25" t="s">
        <v>114</v>
      </c>
      <c s="26">
        <v>177.6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43</v>
      </c>
      <c r="E76" s="29" t="s">
        <v>1035</v>
      </c>
    </row>
    <row r="77" spans="1:5" ht="12.75">
      <c r="A77" s="30" t="s">
        <v>45</v>
      </c>
      <c r="E77" s="31" t="s">
        <v>1036</v>
      </c>
    </row>
    <row r="78" spans="1:5" ht="229.5">
      <c r="A78" t="s">
        <v>47</v>
      </c>
      <c r="E78" s="29" t="s">
        <v>201</v>
      </c>
    </row>
    <row r="79" spans="1:16" ht="12.75">
      <c r="A79" s="18" t="s">
        <v>39</v>
      </c>
      <c s="23" t="s">
        <v>179</v>
      </c>
      <c s="23" t="s">
        <v>1037</v>
      </c>
      <c s="18" t="s">
        <v>10</v>
      </c>
      <c s="24" t="s">
        <v>1038</v>
      </c>
      <c s="25" t="s">
        <v>216</v>
      </c>
      <c s="26">
        <v>1231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43</v>
      </c>
      <c r="E80" s="29" t="s">
        <v>10</v>
      </c>
    </row>
    <row r="81" spans="1:5" ht="12.75">
      <c r="A81" s="30" t="s">
        <v>45</v>
      </c>
      <c r="E81" s="31" t="s">
        <v>1039</v>
      </c>
    </row>
    <row r="82" spans="1:5" ht="25.5">
      <c r="A82" t="s">
        <v>47</v>
      </c>
      <c r="E82" s="29" t="s">
        <v>1040</v>
      </c>
    </row>
    <row r="83" spans="1:16" ht="12.75">
      <c r="A83" s="18" t="s">
        <v>39</v>
      </c>
      <c s="23" t="s">
        <v>184</v>
      </c>
      <c s="23" t="s">
        <v>214</v>
      </c>
      <c s="18" t="s">
        <v>10</v>
      </c>
      <c s="24" t="s">
        <v>215</v>
      </c>
      <c s="25" t="s">
        <v>216</v>
      </c>
      <c s="26">
        <v>57.46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43</v>
      </c>
      <c r="E84" s="29" t="s">
        <v>1041</v>
      </c>
    </row>
    <row r="85" spans="1:5" ht="12.75">
      <c r="A85" s="30" t="s">
        <v>45</v>
      </c>
      <c r="E85" s="31" t="s">
        <v>1042</v>
      </c>
    </row>
    <row r="86" spans="1:5" ht="38.25">
      <c r="A86" t="s">
        <v>47</v>
      </c>
      <c r="E86" s="29" t="s">
        <v>219</v>
      </c>
    </row>
    <row r="87" spans="1:16" ht="12.75">
      <c r="A87" s="18" t="s">
        <v>39</v>
      </c>
      <c s="23" t="s">
        <v>190</v>
      </c>
      <c s="23" t="s">
        <v>1043</v>
      </c>
      <c s="18" t="s">
        <v>10</v>
      </c>
      <c s="24" t="s">
        <v>1044</v>
      </c>
      <c s="25" t="s">
        <v>216</v>
      </c>
      <c s="26">
        <v>576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43</v>
      </c>
      <c r="E88" s="29" t="s">
        <v>1045</v>
      </c>
    </row>
    <row r="89" spans="1:5" ht="12.75">
      <c r="A89" s="30" t="s">
        <v>45</v>
      </c>
      <c r="E89" s="31" t="s">
        <v>1046</v>
      </c>
    </row>
    <row r="90" spans="1:5" ht="25.5">
      <c r="A90" t="s">
        <v>47</v>
      </c>
      <c r="E90" s="29" t="s">
        <v>1047</v>
      </c>
    </row>
    <row r="91" spans="1:18" ht="12.75" customHeight="1">
      <c r="A91" s="5" t="s">
        <v>37</v>
      </c>
      <c s="5"/>
      <c s="35" t="s">
        <v>17</v>
      </c>
      <c s="5"/>
      <c s="21" t="s">
        <v>229</v>
      </c>
      <c s="5"/>
      <c s="5"/>
      <c s="5"/>
      <c s="36">
        <f>0+Q91</f>
      </c>
      <c r="O91">
        <f>0+R91</f>
      </c>
      <c r="Q91">
        <f>0+I92+I96</f>
      </c>
      <c>
        <f>0+O92+O96</f>
      </c>
    </row>
    <row r="92" spans="1:16" ht="12.75">
      <c r="A92" s="18" t="s">
        <v>39</v>
      </c>
      <c s="23" t="s">
        <v>196</v>
      </c>
      <c s="23" t="s">
        <v>1048</v>
      </c>
      <c s="18" t="s">
        <v>10</v>
      </c>
      <c s="24" t="s">
        <v>1049</v>
      </c>
      <c s="25" t="s">
        <v>216</v>
      </c>
      <c s="26">
        <v>300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43</v>
      </c>
      <c r="E93" s="29" t="s">
        <v>10</v>
      </c>
    </row>
    <row r="94" spans="1:5" ht="12.75">
      <c r="A94" s="30" t="s">
        <v>45</v>
      </c>
      <c r="E94" s="31" t="s">
        <v>1050</v>
      </c>
    </row>
    <row r="95" spans="1:5" ht="331.5">
      <c r="A95" t="s">
        <v>47</v>
      </c>
      <c r="E95" s="29" t="s">
        <v>1051</v>
      </c>
    </row>
    <row r="96" spans="1:16" ht="12.75">
      <c r="A96" s="18" t="s">
        <v>39</v>
      </c>
      <c s="23" t="s">
        <v>202</v>
      </c>
      <c s="23" t="s">
        <v>1052</v>
      </c>
      <c s="18" t="s">
        <v>10</v>
      </c>
      <c s="24" t="s">
        <v>1053</v>
      </c>
      <c s="25" t="s">
        <v>216</v>
      </c>
      <c s="26">
        <v>300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43</v>
      </c>
      <c r="E97" s="29" t="s">
        <v>10</v>
      </c>
    </row>
    <row r="98" spans="1:5" ht="12.75">
      <c r="A98" s="30" t="s">
        <v>45</v>
      </c>
      <c r="E98" s="31" t="s">
        <v>1050</v>
      </c>
    </row>
    <row r="99" spans="1:5" ht="12.75">
      <c r="A99" t="s">
        <v>47</v>
      </c>
      <c r="E99" s="29" t="s">
        <v>1054</v>
      </c>
    </row>
    <row r="100" spans="1:18" ht="12.75" customHeight="1">
      <c r="A100" s="5" t="s">
        <v>37</v>
      </c>
      <c s="5"/>
      <c s="35" t="s">
        <v>27</v>
      </c>
      <c s="5"/>
      <c s="21" t="s">
        <v>245</v>
      </c>
      <c s="5"/>
      <c s="5"/>
      <c s="5"/>
      <c s="36">
        <f>0+Q100</f>
      </c>
      <c r="O100">
        <f>0+R100</f>
      </c>
      <c r="Q100">
        <f>0+I101+I105+I109+I113+I117</f>
      </c>
      <c>
        <f>0+O101+O105+O109+O113+O117</f>
      </c>
    </row>
    <row r="101" spans="1:16" ht="12.75">
      <c r="A101" s="18" t="s">
        <v>39</v>
      </c>
      <c s="23" t="s">
        <v>205</v>
      </c>
      <c s="23" t="s">
        <v>1055</v>
      </c>
      <c s="18" t="s">
        <v>10</v>
      </c>
      <c s="24" t="s">
        <v>1056</v>
      </c>
      <c s="25" t="s">
        <v>114</v>
      </c>
      <c s="26">
        <v>13.26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43</v>
      </c>
      <c r="E102" s="29" t="s">
        <v>1057</v>
      </c>
    </row>
    <row r="103" spans="1:5" ht="12.75">
      <c r="A103" s="30" t="s">
        <v>45</v>
      </c>
      <c r="E103" s="31" t="s">
        <v>1058</v>
      </c>
    </row>
    <row r="104" spans="1:5" ht="38.25">
      <c r="A104" t="s">
        <v>47</v>
      </c>
      <c r="E104" s="29" t="s">
        <v>235</v>
      </c>
    </row>
    <row r="105" spans="1:16" ht="12.75">
      <c r="A105" s="18" t="s">
        <v>39</v>
      </c>
      <c s="23" t="s">
        <v>208</v>
      </c>
      <c s="23" t="s">
        <v>1059</v>
      </c>
      <c s="18" t="s">
        <v>10</v>
      </c>
      <c s="24" t="s">
        <v>1060</v>
      </c>
      <c s="25" t="s">
        <v>114</v>
      </c>
      <c s="26">
        <v>145.2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43</v>
      </c>
      <c r="E106" s="29" t="s">
        <v>1061</v>
      </c>
    </row>
    <row r="107" spans="1:5" ht="12.75">
      <c r="A107" s="30" t="s">
        <v>45</v>
      </c>
      <c r="E107" s="31" t="s">
        <v>1062</v>
      </c>
    </row>
    <row r="108" spans="1:5" ht="51">
      <c r="A108" t="s">
        <v>47</v>
      </c>
      <c r="E108" s="29" t="s">
        <v>1063</v>
      </c>
    </row>
    <row r="109" spans="1:16" ht="12.75">
      <c r="A109" s="18" t="s">
        <v>39</v>
      </c>
      <c s="23" t="s">
        <v>213</v>
      </c>
      <c s="23" t="s">
        <v>1064</v>
      </c>
      <c s="18" t="s">
        <v>10</v>
      </c>
      <c s="24" t="s">
        <v>1065</v>
      </c>
      <c s="25" t="s">
        <v>114</v>
      </c>
      <c s="26">
        <v>574.5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43</v>
      </c>
      <c r="E110" s="29" t="s">
        <v>1066</v>
      </c>
    </row>
    <row r="111" spans="1:5" ht="12.75">
      <c r="A111" s="30" t="s">
        <v>45</v>
      </c>
      <c r="E111" s="31" t="s">
        <v>1067</v>
      </c>
    </row>
    <row r="112" spans="1:5" ht="38.25">
      <c r="A112" t="s">
        <v>47</v>
      </c>
      <c r="E112" s="29" t="s">
        <v>1068</v>
      </c>
    </row>
    <row r="113" spans="1:16" ht="12.75">
      <c r="A113" s="18" t="s">
        <v>39</v>
      </c>
      <c s="23" t="s">
        <v>220</v>
      </c>
      <c s="23" t="s">
        <v>1069</v>
      </c>
      <c s="18" t="s">
        <v>10</v>
      </c>
      <c s="24" t="s">
        <v>1070</v>
      </c>
      <c s="25" t="s">
        <v>114</v>
      </c>
      <c s="26">
        <v>39.78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43</v>
      </c>
      <c r="E114" s="29" t="s">
        <v>1071</v>
      </c>
    </row>
    <row r="115" spans="1:5" ht="12.75">
      <c r="A115" s="30" t="s">
        <v>45</v>
      </c>
      <c r="E115" s="31" t="s">
        <v>1072</v>
      </c>
    </row>
    <row r="116" spans="1:5" ht="76.5">
      <c r="A116" t="s">
        <v>47</v>
      </c>
      <c r="E116" s="29" t="s">
        <v>1073</v>
      </c>
    </row>
    <row r="117" spans="1:16" ht="12.75">
      <c r="A117" s="18" t="s">
        <v>39</v>
      </c>
      <c s="23" t="s">
        <v>225</v>
      </c>
      <c s="23" t="s">
        <v>251</v>
      </c>
      <c s="18" t="s">
        <v>10</v>
      </c>
      <c s="24" t="s">
        <v>252</v>
      </c>
      <c s="25" t="s">
        <v>114</v>
      </c>
      <c s="26">
        <v>39.78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43</v>
      </c>
      <c r="E118" s="29" t="s">
        <v>1074</v>
      </c>
    </row>
    <row r="119" spans="1:5" ht="12.75">
      <c r="A119" s="30" t="s">
        <v>45</v>
      </c>
      <c r="E119" s="31" t="s">
        <v>1072</v>
      </c>
    </row>
    <row r="120" spans="1:5" ht="102">
      <c r="A120" t="s">
        <v>47</v>
      </c>
      <c r="E120" s="29" t="s">
        <v>255</v>
      </c>
    </row>
    <row r="121" spans="1:18" ht="12.75" customHeight="1">
      <c r="A121" s="5" t="s">
        <v>37</v>
      </c>
      <c s="5"/>
      <c s="35" t="s">
        <v>29</v>
      </c>
      <c s="5"/>
      <c s="21" t="s">
        <v>256</v>
      </c>
      <c s="5"/>
      <c s="5"/>
      <c s="5"/>
      <c s="36">
        <f>0+Q121</f>
      </c>
      <c r="O121">
        <f>0+R121</f>
      </c>
      <c r="Q121">
        <f>0+I122+I126+I130+I134+I138+I142+I146</f>
      </c>
      <c>
        <f>0+O122+O126+O130+O134+O138+O142+O146</f>
      </c>
    </row>
    <row r="122" spans="1:16" ht="12.75">
      <c r="A122" s="18" t="s">
        <v>39</v>
      </c>
      <c s="23" t="s">
        <v>230</v>
      </c>
      <c s="23" t="s">
        <v>258</v>
      </c>
      <c s="18" t="s">
        <v>10</v>
      </c>
      <c s="24" t="s">
        <v>259</v>
      </c>
      <c s="25" t="s">
        <v>216</v>
      </c>
      <c s="26">
        <v>1280.24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43</v>
      </c>
      <c r="E123" s="29" t="s">
        <v>491</v>
      </c>
    </row>
    <row r="124" spans="1:5" ht="12.75">
      <c r="A124" s="30" t="s">
        <v>45</v>
      </c>
      <c r="E124" s="31" t="s">
        <v>1075</v>
      </c>
    </row>
    <row r="125" spans="1:5" ht="127.5">
      <c r="A125" t="s">
        <v>47</v>
      </c>
      <c r="E125" s="29" t="s">
        <v>262</v>
      </c>
    </row>
    <row r="126" spans="1:16" ht="12.75">
      <c r="A126" s="18" t="s">
        <v>39</v>
      </c>
      <c s="23" t="s">
        <v>236</v>
      </c>
      <c s="23" t="s">
        <v>264</v>
      </c>
      <c s="18" t="s">
        <v>10</v>
      </c>
      <c s="24" t="s">
        <v>265</v>
      </c>
      <c s="25" t="s">
        <v>216</v>
      </c>
      <c s="26">
        <v>1354.1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43</v>
      </c>
      <c r="E127" s="29" t="s">
        <v>1076</v>
      </c>
    </row>
    <row r="128" spans="1:5" ht="12.75">
      <c r="A128" s="30" t="s">
        <v>45</v>
      </c>
      <c r="E128" s="31" t="s">
        <v>1077</v>
      </c>
    </row>
    <row r="129" spans="1:5" ht="51">
      <c r="A129" t="s">
        <v>47</v>
      </c>
      <c r="E129" s="29" t="s">
        <v>268</v>
      </c>
    </row>
    <row r="130" spans="1:16" ht="12.75">
      <c r="A130" s="18" t="s">
        <v>39</v>
      </c>
      <c s="23" t="s">
        <v>242</v>
      </c>
      <c s="23" t="s">
        <v>286</v>
      </c>
      <c s="18" t="s">
        <v>10</v>
      </c>
      <c s="24" t="s">
        <v>287</v>
      </c>
      <c s="25" t="s">
        <v>216</v>
      </c>
      <c s="26">
        <v>177.5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43</v>
      </c>
      <c r="E131" s="29" t="s">
        <v>288</v>
      </c>
    </row>
    <row r="132" spans="1:5" ht="38.25">
      <c r="A132" s="30" t="s">
        <v>45</v>
      </c>
      <c r="E132" s="31" t="s">
        <v>1078</v>
      </c>
    </row>
    <row r="133" spans="1:5" ht="102">
      <c r="A133" t="s">
        <v>47</v>
      </c>
      <c r="E133" s="29" t="s">
        <v>278</v>
      </c>
    </row>
    <row r="134" spans="1:16" ht="12.75">
      <c r="A134" s="18" t="s">
        <v>39</v>
      </c>
      <c s="23" t="s">
        <v>246</v>
      </c>
      <c s="23" t="s">
        <v>291</v>
      </c>
      <c s="18" t="s">
        <v>10</v>
      </c>
      <c s="24" t="s">
        <v>292</v>
      </c>
      <c s="25" t="s">
        <v>216</v>
      </c>
      <c s="26">
        <v>1255.62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43</v>
      </c>
      <c r="E135" s="29" t="s">
        <v>494</v>
      </c>
    </row>
    <row r="136" spans="1:5" ht="12.75">
      <c r="A136" s="30" t="s">
        <v>45</v>
      </c>
      <c r="E136" s="31" t="s">
        <v>1079</v>
      </c>
    </row>
    <row r="137" spans="1:5" ht="51">
      <c r="A137" t="s">
        <v>47</v>
      </c>
      <c r="E137" s="29" t="s">
        <v>295</v>
      </c>
    </row>
    <row r="138" spans="1:16" ht="12.75">
      <c r="A138" s="18" t="s">
        <v>39</v>
      </c>
      <c s="23" t="s">
        <v>250</v>
      </c>
      <c s="23" t="s">
        <v>297</v>
      </c>
      <c s="18" t="s">
        <v>10</v>
      </c>
      <c s="24" t="s">
        <v>298</v>
      </c>
      <c s="25" t="s">
        <v>216</v>
      </c>
      <c s="26">
        <v>1231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43</v>
      </c>
      <c r="E139" s="29" t="s">
        <v>495</v>
      </c>
    </row>
    <row r="140" spans="1:5" ht="12.75">
      <c r="A140" s="30" t="s">
        <v>45</v>
      </c>
      <c r="E140" s="31" t="s">
        <v>1039</v>
      </c>
    </row>
    <row r="141" spans="1:5" ht="51">
      <c r="A141" t="s">
        <v>47</v>
      </c>
      <c r="E141" s="29" t="s">
        <v>295</v>
      </c>
    </row>
    <row r="142" spans="1:16" ht="12.75">
      <c r="A142" s="18" t="s">
        <v>39</v>
      </c>
      <c s="23" t="s">
        <v>257</v>
      </c>
      <c s="23" t="s">
        <v>310</v>
      </c>
      <c s="18" t="s">
        <v>10</v>
      </c>
      <c s="24" t="s">
        <v>311</v>
      </c>
      <c s="25" t="s">
        <v>216</v>
      </c>
      <c s="26">
        <v>1231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43</v>
      </c>
      <c r="E143" s="29" t="s">
        <v>497</v>
      </c>
    </row>
    <row r="144" spans="1:5" ht="12.75">
      <c r="A144" s="30" t="s">
        <v>45</v>
      </c>
      <c r="E144" s="31" t="s">
        <v>1039</v>
      </c>
    </row>
    <row r="145" spans="1:5" ht="140.25">
      <c r="A145" t="s">
        <v>47</v>
      </c>
      <c r="E145" s="29" t="s">
        <v>313</v>
      </c>
    </row>
    <row r="146" spans="1:16" ht="12.75">
      <c r="A146" s="18" t="s">
        <v>39</v>
      </c>
      <c s="23" t="s">
        <v>263</v>
      </c>
      <c s="23" t="s">
        <v>1080</v>
      </c>
      <c s="18" t="s">
        <v>10</v>
      </c>
      <c s="24" t="s">
        <v>1081</v>
      </c>
      <c s="25" t="s">
        <v>216</v>
      </c>
      <c s="26">
        <v>1255.62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43</v>
      </c>
      <c r="E147" s="29" t="s">
        <v>1082</v>
      </c>
    </row>
    <row r="148" spans="1:5" ht="12.75">
      <c r="A148" s="30" t="s">
        <v>45</v>
      </c>
      <c r="E148" s="31" t="s">
        <v>1079</v>
      </c>
    </row>
    <row r="149" spans="1:5" ht="140.25">
      <c r="A149" t="s">
        <v>47</v>
      </c>
      <c r="E149" s="29" t="s">
        <v>313</v>
      </c>
    </row>
    <row r="150" spans="1:18" ht="12.75" customHeight="1">
      <c r="A150" s="5" t="s">
        <v>37</v>
      </c>
      <c s="5"/>
      <c s="35" t="s">
        <v>34</v>
      </c>
      <c s="5"/>
      <c s="21" t="s">
        <v>367</v>
      </c>
      <c s="5"/>
      <c s="5"/>
      <c s="5"/>
      <c s="36">
        <f>0+Q150</f>
      </c>
      <c r="O150">
        <f>0+R150</f>
      </c>
      <c r="Q150">
        <f>0+I151+I155+I159+I163+I167+I171+I175+I179+I183+I187</f>
      </c>
      <c>
        <f>0+O151+O155+O159+O163+O167+O171+O175+O179+O183+O187</f>
      </c>
    </row>
    <row r="151" spans="1:16" ht="25.5">
      <c r="A151" s="18" t="s">
        <v>39</v>
      </c>
      <c s="23" t="s">
        <v>269</v>
      </c>
      <c s="23" t="s">
        <v>1083</v>
      </c>
      <c s="18" t="s">
        <v>10</v>
      </c>
      <c s="24" t="s">
        <v>1084</v>
      </c>
      <c s="25" t="s">
        <v>120</v>
      </c>
      <c s="26">
        <v>69.5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25.5">
      <c r="A152" s="28" t="s">
        <v>43</v>
      </c>
      <c r="E152" s="29" t="s">
        <v>1085</v>
      </c>
    </row>
    <row r="153" spans="1:5" ht="12.75">
      <c r="A153" s="30" t="s">
        <v>45</v>
      </c>
      <c r="E153" s="31" t="s">
        <v>1086</v>
      </c>
    </row>
    <row r="154" spans="1:5" ht="127.5">
      <c r="A154" t="s">
        <v>47</v>
      </c>
      <c r="E154" s="29" t="s">
        <v>373</v>
      </c>
    </row>
    <row r="155" spans="1:16" ht="25.5">
      <c r="A155" s="18" t="s">
        <v>39</v>
      </c>
      <c s="23" t="s">
        <v>274</v>
      </c>
      <c s="23" t="s">
        <v>1087</v>
      </c>
      <c s="18" t="s">
        <v>10</v>
      </c>
      <c s="24" t="s">
        <v>1088</v>
      </c>
      <c s="25" t="s">
        <v>120</v>
      </c>
      <c s="26">
        <v>54.5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25.5">
      <c r="A156" s="28" t="s">
        <v>43</v>
      </c>
      <c r="E156" s="29" t="s">
        <v>1089</v>
      </c>
    </row>
    <row r="157" spans="1:5" ht="12.75">
      <c r="A157" s="30" t="s">
        <v>45</v>
      </c>
      <c r="E157" s="31" t="s">
        <v>1090</v>
      </c>
    </row>
    <row r="158" spans="1:5" ht="38.25">
      <c r="A158" t="s">
        <v>47</v>
      </c>
      <c r="E158" s="29" t="s">
        <v>379</v>
      </c>
    </row>
    <row r="159" spans="1:16" ht="25.5">
      <c r="A159" s="18" t="s">
        <v>39</v>
      </c>
      <c s="23" t="s">
        <v>279</v>
      </c>
      <c s="23" t="s">
        <v>385</v>
      </c>
      <c s="18" t="s">
        <v>10</v>
      </c>
      <c s="24" t="s">
        <v>386</v>
      </c>
      <c s="25" t="s">
        <v>85</v>
      </c>
      <c s="26">
        <v>11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38.25">
      <c r="A160" s="28" t="s">
        <v>43</v>
      </c>
      <c r="E160" s="29" t="s">
        <v>1091</v>
      </c>
    </row>
    <row r="161" spans="1:5" ht="12.75">
      <c r="A161" s="30" t="s">
        <v>45</v>
      </c>
      <c r="E161" s="31" t="s">
        <v>919</v>
      </c>
    </row>
    <row r="162" spans="1:5" ht="25.5">
      <c r="A162" t="s">
        <v>47</v>
      </c>
      <c r="E162" s="29" t="s">
        <v>389</v>
      </c>
    </row>
    <row r="163" spans="1:16" ht="12.75">
      <c r="A163" s="18" t="s">
        <v>39</v>
      </c>
      <c s="23" t="s">
        <v>285</v>
      </c>
      <c s="23" t="s">
        <v>391</v>
      </c>
      <c s="18" t="s">
        <v>10</v>
      </c>
      <c s="24" t="s">
        <v>392</v>
      </c>
      <c s="25" t="s">
        <v>85</v>
      </c>
      <c s="26">
        <v>4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43</v>
      </c>
      <c r="E164" s="29" t="s">
        <v>1092</v>
      </c>
    </row>
    <row r="165" spans="1:5" ht="12.75">
      <c r="A165" s="30" t="s">
        <v>45</v>
      </c>
      <c r="E165" s="31" t="s">
        <v>1093</v>
      </c>
    </row>
    <row r="166" spans="1:5" ht="25.5">
      <c r="A166" t="s">
        <v>47</v>
      </c>
      <c r="E166" s="29" t="s">
        <v>395</v>
      </c>
    </row>
    <row r="167" spans="1:16" ht="12.75">
      <c r="A167" s="18" t="s">
        <v>39</v>
      </c>
      <c s="23" t="s">
        <v>290</v>
      </c>
      <c s="23" t="s">
        <v>1094</v>
      </c>
      <c s="18" t="s">
        <v>10</v>
      </c>
      <c s="24" t="s">
        <v>1095</v>
      </c>
      <c s="25" t="s">
        <v>85</v>
      </c>
      <c s="26">
        <v>2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38.25">
      <c r="A168" s="28" t="s">
        <v>43</v>
      </c>
      <c r="E168" s="29" t="s">
        <v>423</v>
      </c>
    </row>
    <row r="169" spans="1:5" ht="12.75">
      <c r="A169" s="30" t="s">
        <v>45</v>
      </c>
      <c r="E169" s="31" t="s">
        <v>360</v>
      </c>
    </row>
    <row r="170" spans="1:5" ht="25.5">
      <c r="A170" t="s">
        <v>47</v>
      </c>
      <c r="E170" s="29" t="s">
        <v>395</v>
      </c>
    </row>
    <row r="171" spans="1:16" ht="25.5">
      <c r="A171" s="18" t="s">
        <v>39</v>
      </c>
      <c s="23" t="s">
        <v>296</v>
      </c>
      <c s="23" t="s">
        <v>415</v>
      </c>
      <c s="18" t="s">
        <v>10</v>
      </c>
      <c s="24" t="s">
        <v>416</v>
      </c>
      <c s="25" t="s">
        <v>85</v>
      </c>
      <c s="26">
        <v>5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25.5">
      <c r="A172" s="28" t="s">
        <v>43</v>
      </c>
      <c r="E172" s="29" t="s">
        <v>417</v>
      </c>
    </row>
    <row r="173" spans="1:5" ht="12.75">
      <c r="A173" s="30" t="s">
        <v>45</v>
      </c>
      <c r="E173" s="31" t="s">
        <v>404</v>
      </c>
    </row>
    <row r="174" spans="1:5" ht="25.5">
      <c r="A174" t="s">
        <v>47</v>
      </c>
      <c r="E174" s="29" t="s">
        <v>419</v>
      </c>
    </row>
    <row r="175" spans="1:16" ht="25.5">
      <c r="A175" s="18" t="s">
        <v>39</v>
      </c>
      <c s="23" t="s">
        <v>301</v>
      </c>
      <c s="23" t="s">
        <v>426</v>
      </c>
      <c s="18" t="s">
        <v>10</v>
      </c>
      <c s="24" t="s">
        <v>427</v>
      </c>
      <c s="25" t="s">
        <v>216</v>
      </c>
      <c s="26">
        <v>44.713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38.25">
      <c r="A176" s="28" t="s">
        <v>43</v>
      </c>
      <c r="E176" s="29" t="s">
        <v>428</v>
      </c>
    </row>
    <row r="177" spans="1:5" ht="63.75">
      <c r="A177" s="30" t="s">
        <v>45</v>
      </c>
      <c r="E177" s="31" t="s">
        <v>1096</v>
      </c>
    </row>
    <row r="178" spans="1:5" ht="38.25">
      <c r="A178" t="s">
        <v>47</v>
      </c>
      <c r="E178" s="29" t="s">
        <v>430</v>
      </c>
    </row>
    <row r="179" spans="1:16" ht="25.5">
      <c r="A179" s="18" t="s">
        <v>39</v>
      </c>
      <c s="23" t="s">
        <v>304</v>
      </c>
      <c s="23" t="s">
        <v>432</v>
      </c>
      <c s="18" t="s">
        <v>10</v>
      </c>
      <c s="24" t="s">
        <v>433</v>
      </c>
      <c s="25" t="s">
        <v>216</v>
      </c>
      <c s="26">
        <v>9.55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25.5">
      <c r="A180" s="28" t="s">
        <v>43</v>
      </c>
      <c r="E180" s="29" t="s">
        <v>434</v>
      </c>
    </row>
    <row r="181" spans="1:5" ht="12.75">
      <c r="A181" s="30" t="s">
        <v>45</v>
      </c>
      <c r="E181" s="31" t="s">
        <v>1097</v>
      </c>
    </row>
    <row r="182" spans="1:5" ht="38.25">
      <c r="A182" t="s">
        <v>47</v>
      </c>
      <c r="E182" s="29" t="s">
        <v>430</v>
      </c>
    </row>
    <row r="183" spans="1:16" ht="25.5">
      <c r="A183" s="18" t="s">
        <v>39</v>
      </c>
      <c s="23" t="s">
        <v>309</v>
      </c>
      <c s="23" t="s">
        <v>437</v>
      </c>
      <c s="18" t="s">
        <v>10</v>
      </c>
      <c s="24" t="s">
        <v>438</v>
      </c>
      <c s="25" t="s">
        <v>216</v>
      </c>
      <c s="26">
        <v>35.163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25.5">
      <c r="A184" s="28" t="s">
        <v>43</v>
      </c>
      <c r="E184" s="29" t="s">
        <v>439</v>
      </c>
    </row>
    <row r="185" spans="1:5" ht="51">
      <c r="A185" s="30" t="s">
        <v>45</v>
      </c>
      <c r="E185" s="31" t="s">
        <v>1098</v>
      </c>
    </row>
    <row r="186" spans="1:5" ht="38.25">
      <c r="A186" t="s">
        <v>47</v>
      </c>
      <c r="E186" s="29" t="s">
        <v>430</v>
      </c>
    </row>
    <row r="187" spans="1:16" ht="25.5">
      <c r="A187" s="18" t="s">
        <v>39</v>
      </c>
      <c s="23" t="s">
        <v>314</v>
      </c>
      <c s="23" t="s">
        <v>447</v>
      </c>
      <c s="18" t="s">
        <v>10</v>
      </c>
      <c s="24" t="s">
        <v>448</v>
      </c>
      <c s="25" t="s">
        <v>216</v>
      </c>
      <c s="26">
        <v>12.725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25.5">
      <c r="A188" s="28" t="s">
        <v>43</v>
      </c>
      <c r="E188" s="29" t="s">
        <v>1099</v>
      </c>
    </row>
    <row r="189" spans="1:5" ht="12.75">
      <c r="A189" s="30" t="s">
        <v>45</v>
      </c>
      <c r="E189" s="31" t="s">
        <v>1100</v>
      </c>
    </row>
    <row r="190" spans="1:5" ht="12.75">
      <c r="A190" t="s">
        <v>47</v>
      </c>
      <c r="E190" s="29" t="s">
        <v>451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1101</v>
      </c>
      <c s="32">
        <f>0+I9+I14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931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1101</v>
      </c>
      <c s="5"/>
      <c s="14" t="s">
        <v>1102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518</v>
      </c>
      <c s="18" t="s">
        <v>10</v>
      </c>
      <c s="24" t="s">
        <v>519</v>
      </c>
      <c s="25" t="s">
        <v>51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43</v>
      </c>
      <c r="E11" s="29" t="s">
        <v>1103</v>
      </c>
    </row>
    <row r="12" spans="1:5" ht="12.75">
      <c r="A12" s="30" t="s">
        <v>45</v>
      </c>
      <c r="E12" s="31" t="s">
        <v>10</v>
      </c>
    </row>
    <row r="13" spans="1:5" ht="12.75">
      <c r="A13" t="s">
        <v>47</v>
      </c>
      <c r="E13" s="29" t="s">
        <v>48</v>
      </c>
    </row>
    <row r="14" spans="1:18" ht="12.75" customHeight="1">
      <c r="A14" s="5" t="s">
        <v>37</v>
      </c>
      <c s="5"/>
      <c s="35" t="s">
        <v>34</v>
      </c>
      <c s="5"/>
      <c s="21" t="s">
        <v>367</v>
      </c>
      <c s="5"/>
      <c s="5"/>
      <c s="5"/>
      <c s="36">
        <f>0+Q14</f>
      </c>
      <c r="O14">
        <f>0+R14</f>
      </c>
      <c r="Q14">
        <f>0+I15+I19+I23+I27+I31+I35+I39+I43+I47+I51+I55+I59</f>
      </c>
      <c>
        <f>0+O15+O19+O23+O27+O31+O35+O39+O43+O47+O51+O55+O59</f>
      </c>
    </row>
    <row r="15" spans="1:16" ht="25.5">
      <c r="A15" s="18" t="s">
        <v>39</v>
      </c>
      <c s="23" t="s">
        <v>17</v>
      </c>
      <c s="23" t="s">
        <v>521</v>
      </c>
      <c s="18" t="s">
        <v>10</v>
      </c>
      <c s="24" t="s">
        <v>522</v>
      </c>
      <c s="25" t="s">
        <v>85</v>
      </c>
      <c s="26">
        <v>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43</v>
      </c>
      <c r="E16" s="29" t="s">
        <v>10</v>
      </c>
    </row>
    <row r="17" spans="1:5" ht="38.25">
      <c r="A17" s="30" t="s">
        <v>45</v>
      </c>
      <c r="E17" s="31" t="s">
        <v>1104</v>
      </c>
    </row>
    <row r="18" spans="1:5" ht="63.75">
      <c r="A18" t="s">
        <v>47</v>
      </c>
      <c r="E18" s="29" t="s">
        <v>525</v>
      </c>
    </row>
    <row r="19" spans="1:16" ht="12.75">
      <c r="A19" s="18" t="s">
        <v>39</v>
      </c>
      <c s="23" t="s">
        <v>16</v>
      </c>
      <c s="23" t="s">
        <v>391</v>
      </c>
      <c s="18" t="s">
        <v>10</v>
      </c>
      <c s="24" t="s">
        <v>392</v>
      </c>
      <c s="25" t="s">
        <v>85</v>
      </c>
      <c s="26">
        <v>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43</v>
      </c>
      <c r="E20" s="29" t="s">
        <v>10</v>
      </c>
    </row>
    <row r="21" spans="1:5" ht="12.75">
      <c r="A21" s="30" t="s">
        <v>45</v>
      </c>
      <c r="E21" s="31" t="s">
        <v>1093</v>
      </c>
    </row>
    <row r="22" spans="1:5" ht="25.5">
      <c r="A22" t="s">
        <v>47</v>
      </c>
      <c r="E22" s="29" t="s">
        <v>395</v>
      </c>
    </row>
    <row r="23" spans="1:16" ht="12.75">
      <c r="A23" s="18" t="s">
        <v>39</v>
      </c>
      <c s="23" t="s">
        <v>27</v>
      </c>
      <c s="23" t="s">
        <v>526</v>
      </c>
      <c s="18" t="s">
        <v>103</v>
      </c>
      <c s="24" t="s">
        <v>527</v>
      </c>
      <c s="25" t="s">
        <v>528</v>
      </c>
      <c s="26">
        <v>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43</v>
      </c>
      <c r="E24" s="29" t="s">
        <v>1105</v>
      </c>
    </row>
    <row r="25" spans="1:5" ht="12.75">
      <c r="A25" s="30" t="s">
        <v>45</v>
      </c>
      <c r="E25" s="31" t="s">
        <v>1106</v>
      </c>
    </row>
    <row r="26" spans="1:5" ht="25.5">
      <c r="A26" t="s">
        <v>47</v>
      </c>
      <c r="E26" s="29" t="s">
        <v>531</v>
      </c>
    </row>
    <row r="27" spans="1:16" ht="12.75">
      <c r="A27" s="18" t="s">
        <v>39</v>
      </c>
      <c s="23" t="s">
        <v>29</v>
      </c>
      <c s="23" t="s">
        <v>557</v>
      </c>
      <c s="18" t="s">
        <v>10</v>
      </c>
      <c s="24" t="s">
        <v>558</v>
      </c>
      <c s="25" t="s">
        <v>85</v>
      </c>
      <c s="26">
        <v>11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43</v>
      </c>
      <c r="E28" s="29" t="s">
        <v>559</v>
      </c>
    </row>
    <row r="29" spans="1:5" ht="12.75">
      <c r="A29" s="30" t="s">
        <v>45</v>
      </c>
      <c r="E29" s="31" t="s">
        <v>1107</v>
      </c>
    </row>
    <row r="30" spans="1:5" ht="76.5">
      <c r="A30" t="s">
        <v>47</v>
      </c>
      <c r="E30" s="29" t="s">
        <v>548</v>
      </c>
    </row>
    <row r="31" spans="1:16" ht="12.75">
      <c r="A31" s="18" t="s">
        <v>39</v>
      </c>
      <c s="23" t="s">
        <v>31</v>
      </c>
      <c s="23" t="s">
        <v>561</v>
      </c>
      <c s="18" t="s">
        <v>10</v>
      </c>
      <c s="24" t="s">
        <v>562</v>
      </c>
      <c s="25" t="s">
        <v>85</v>
      </c>
      <c s="26">
        <v>11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559</v>
      </c>
    </row>
    <row r="33" spans="1:5" ht="12.75">
      <c r="A33" s="30" t="s">
        <v>45</v>
      </c>
      <c r="E33" s="31" t="s">
        <v>1107</v>
      </c>
    </row>
    <row r="34" spans="1:5" ht="25.5">
      <c r="A34" t="s">
        <v>47</v>
      </c>
      <c r="E34" s="29" t="s">
        <v>551</v>
      </c>
    </row>
    <row r="35" spans="1:16" ht="12.75">
      <c r="A35" s="18" t="s">
        <v>39</v>
      </c>
      <c s="23" t="s">
        <v>67</v>
      </c>
      <c s="23" t="s">
        <v>563</v>
      </c>
      <c s="18" t="s">
        <v>103</v>
      </c>
      <c s="24" t="s">
        <v>564</v>
      </c>
      <c s="25" t="s">
        <v>528</v>
      </c>
      <c s="26">
        <v>1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43</v>
      </c>
      <c r="E36" s="29" t="s">
        <v>1105</v>
      </c>
    </row>
    <row r="37" spans="1:5" ht="12.75">
      <c r="A37" s="30" t="s">
        <v>45</v>
      </c>
      <c r="E37" s="31" t="s">
        <v>1108</v>
      </c>
    </row>
    <row r="38" spans="1:5" ht="25.5">
      <c r="A38" t="s">
        <v>47</v>
      </c>
      <c r="E38" s="29" t="s">
        <v>556</v>
      </c>
    </row>
    <row r="39" spans="1:16" ht="12.75">
      <c r="A39" s="18" t="s">
        <v>39</v>
      </c>
      <c s="23" t="s">
        <v>71</v>
      </c>
      <c s="23" t="s">
        <v>565</v>
      </c>
      <c s="18" t="s">
        <v>10</v>
      </c>
      <c s="24" t="s">
        <v>566</v>
      </c>
      <c s="25" t="s">
        <v>85</v>
      </c>
      <c s="26">
        <v>3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43</v>
      </c>
      <c r="E40" s="29" t="s">
        <v>10</v>
      </c>
    </row>
    <row r="41" spans="1:5" ht="12.75">
      <c r="A41" s="30" t="s">
        <v>45</v>
      </c>
      <c r="E41" s="31" t="s">
        <v>409</v>
      </c>
    </row>
    <row r="42" spans="1:5" ht="63.75">
      <c r="A42" t="s">
        <v>47</v>
      </c>
      <c r="E42" s="29" t="s">
        <v>567</v>
      </c>
    </row>
    <row r="43" spans="1:16" ht="12.75">
      <c r="A43" s="18" t="s">
        <v>39</v>
      </c>
      <c s="23" t="s">
        <v>34</v>
      </c>
      <c s="23" t="s">
        <v>568</v>
      </c>
      <c s="18" t="s">
        <v>10</v>
      </c>
      <c s="24" t="s">
        <v>569</v>
      </c>
      <c s="25" t="s">
        <v>85</v>
      </c>
      <c s="26">
        <v>3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43</v>
      </c>
      <c r="E44" s="29" t="s">
        <v>10</v>
      </c>
    </row>
    <row r="45" spans="1:5" ht="12.75">
      <c r="A45" s="30" t="s">
        <v>45</v>
      </c>
      <c r="E45" s="31" t="s">
        <v>409</v>
      </c>
    </row>
    <row r="46" spans="1:5" ht="25.5">
      <c r="A46" t="s">
        <v>47</v>
      </c>
      <c r="E46" s="29" t="s">
        <v>551</v>
      </c>
    </row>
    <row r="47" spans="1:16" ht="12.75">
      <c r="A47" s="18" t="s">
        <v>39</v>
      </c>
      <c s="23" t="s">
        <v>36</v>
      </c>
      <c s="23" t="s">
        <v>570</v>
      </c>
      <c s="18" t="s">
        <v>103</v>
      </c>
      <c s="24" t="s">
        <v>571</v>
      </c>
      <c s="25" t="s">
        <v>528</v>
      </c>
      <c s="26">
        <v>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43</v>
      </c>
      <c r="E48" s="29" t="s">
        <v>1105</v>
      </c>
    </row>
    <row r="49" spans="1:5" ht="12.75">
      <c r="A49" s="30" t="s">
        <v>45</v>
      </c>
      <c r="E49" s="31" t="s">
        <v>1109</v>
      </c>
    </row>
    <row r="50" spans="1:5" ht="25.5">
      <c r="A50" t="s">
        <v>47</v>
      </c>
      <c r="E50" s="29" t="s">
        <v>556</v>
      </c>
    </row>
    <row r="51" spans="1:16" ht="12.75">
      <c r="A51" s="18" t="s">
        <v>39</v>
      </c>
      <c s="23" t="s">
        <v>82</v>
      </c>
      <c s="23" t="s">
        <v>572</v>
      </c>
      <c s="18" t="s">
        <v>10</v>
      </c>
      <c s="24" t="s">
        <v>573</v>
      </c>
      <c s="25" t="s">
        <v>85</v>
      </c>
      <c s="26">
        <v>286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43</v>
      </c>
      <c r="E52" s="29" t="s">
        <v>559</v>
      </c>
    </row>
    <row r="53" spans="1:5" ht="12.75">
      <c r="A53" s="30" t="s">
        <v>45</v>
      </c>
      <c r="E53" s="31" t="s">
        <v>1110</v>
      </c>
    </row>
    <row r="54" spans="1:5" ht="63.75">
      <c r="A54" t="s">
        <v>47</v>
      </c>
      <c r="E54" s="29" t="s">
        <v>567</v>
      </c>
    </row>
    <row r="55" spans="1:16" ht="12.75">
      <c r="A55" s="18" t="s">
        <v>39</v>
      </c>
      <c s="23" t="s">
        <v>89</v>
      </c>
      <c s="23" t="s">
        <v>575</v>
      </c>
      <c s="18" t="s">
        <v>10</v>
      </c>
      <c s="24" t="s">
        <v>576</v>
      </c>
      <c s="25" t="s">
        <v>85</v>
      </c>
      <c s="26">
        <v>286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43</v>
      </c>
      <c r="E56" s="29" t="s">
        <v>559</v>
      </c>
    </row>
    <row r="57" spans="1:5" ht="12.75">
      <c r="A57" s="30" t="s">
        <v>45</v>
      </c>
      <c r="E57" s="31" t="s">
        <v>1110</v>
      </c>
    </row>
    <row r="58" spans="1:5" ht="25.5">
      <c r="A58" t="s">
        <v>47</v>
      </c>
      <c r="E58" s="29" t="s">
        <v>551</v>
      </c>
    </row>
    <row r="59" spans="1:16" ht="12.75">
      <c r="A59" s="18" t="s">
        <v>39</v>
      </c>
      <c s="23" t="s">
        <v>155</v>
      </c>
      <c s="23" t="s">
        <v>577</v>
      </c>
      <c s="18" t="s">
        <v>103</v>
      </c>
      <c s="24" t="s">
        <v>578</v>
      </c>
      <c s="25" t="s">
        <v>528</v>
      </c>
      <c s="26">
        <v>1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25.5">
      <c r="A60" s="28" t="s">
        <v>43</v>
      </c>
      <c r="E60" s="29" t="s">
        <v>1111</v>
      </c>
    </row>
    <row r="61" spans="1:5" ht="12.75">
      <c r="A61" s="30" t="s">
        <v>45</v>
      </c>
      <c r="E61" s="31" t="s">
        <v>1112</v>
      </c>
    </row>
    <row r="62" spans="1:5" ht="25.5">
      <c r="A62" t="s">
        <v>47</v>
      </c>
      <c r="E62" s="29" t="s">
        <v>556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1113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931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1113</v>
      </c>
      <c s="5"/>
      <c s="14" t="s">
        <v>1114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111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1115</v>
      </c>
      <c s="18" t="s">
        <v>10</v>
      </c>
      <c s="24" t="s">
        <v>1116</v>
      </c>
      <c s="25" t="s">
        <v>85</v>
      </c>
      <c s="26">
        <v>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51">
      <c r="A11" s="28" t="s">
        <v>43</v>
      </c>
      <c r="E11" s="29" t="s">
        <v>1117</v>
      </c>
    </row>
    <row r="12" spans="1:5" ht="12.75">
      <c r="A12" s="30" t="s">
        <v>45</v>
      </c>
      <c r="E12" s="31" t="s">
        <v>1093</v>
      </c>
    </row>
    <row r="13" spans="1:5" ht="165.75">
      <c r="A13" t="s">
        <v>47</v>
      </c>
      <c r="E13" s="29" t="s">
        <v>1118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1119</v>
      </c>
      <c s="32">
        <f>0+I8+I13+I22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1119</v>
      </c>
      <c s="5"/>
      <c s="14" t="s">
        <v>1120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23</v>
      </c>
      <c s="19"/>
      <c s="21" t="s">
        <v>111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39</v>
      </c>
      <c s="23" t="s">
        <v>23</v>
      </c>
      <c s="23" t="s">
        <v>1121</v>
      </c>
      <c s="18" t="s">
        <v>10</v>
      </c>
      <c s="24" t="s">
        <v>1122</v>
      </c>
      <c s="25" t="s">
        <v>216</v>
      </c>
      <c s="26">
        <v>1323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51">
      <c r="A10" s="28" t="s">
        <v>43</v>
      </c>
      <c r="E10" s="29" t="s">
        <v>1123</v>
      </c>
    </row>
    <row r="11" spans="1:5" ht="382.5">
      <c r="A11" s="30" t="s">
        <v>45</v>
      </c>
      <c r="E11" s="31" t="s">
        <v>1124</v>
      </c>
    </row>
    <row r="12" spans="1:5" ht="63.75">
      <c r="A12" t="s">
        <v>47</v>
      </c>
      <c r="E12" s="29" t="s">
        <v>117</v>
      </c>
    </row>
    <row r="13" spans="1:18" ht="12.75" customHeight="1">
      <c r="A13" s="5" t="s">
        <v>37</v>
      </c>
      <c s="5"/>
      <c s="35" t="s">
        <v>29</v>
      </c>
      <c s="5"/>
      <c s="21" t="s">
        <v>256</v>
      </c>
      <c s="5"/>
      <c s="5"/>
      <c s="5"/>
      <c s="36">
        <f>0+Q13</f>
      </c>
      <c r="O13">
        <f>0+R13</f>
      </c>
      <c r="Q13">
        <f>0+I14+I18</f>
      </c>
      <c>
        <f>0+O14+O18</f>
      </c>
    </row>
    <row r="14" spans="1:16" ht="12.75">
      <c r="A14" s="18" t="s">
        <v>39</v>
      </c>
      <c s="23" t="s">
        <v>17</v>
      </c>
      <c s="23" t="s">
        <v>959</v>
      </c>
      <c s="18" t="s">
        <v>10</v>
      </c>
      <c s="24" t="s">
        <v>960</v>
      </c>
      <c s="25" t="s">
        <v>216</v>
      </c>
      <c s="26">
        <v>1323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1125</v>
      </c>
    </row>
    <row r="16" spans="1:5" ht="12.75">
      <c r="A16" s="30" t="s">
        <v>45</v>
      </c>
      <c r="E16" s="31" t="s">
        <v>1126</v>
      </c>
    </row>
    <row r="17" spans="1:5" ht="51">
      <c r="A17" t="s">
        <v>47</v>
      </c>
      <c r="E17" s="29" t="s">
        <v>295</v>
      </c>
    </row>
    <row r="18" spans="1:16" ht="12.75">
      <c r="A18" s="18" t="s">
        <v>39</v>
      </c>
      <c s="23" t="s">
        <v>16</v>
      </c>
      <c s="23" t="s">
        <v>310</v>
      </c>
      <c s="18" t="s">
        <v>10</v>
      </c>
      <c s="24" t="s">
        <v>311</v>
      </c>
      <c s="25" t="s">
        <v>216</v>
      </c>
      <c s="26">
        <v>1323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497</v>
      </c>
    </row>
    <row r="20" spans="1:5" ht="382.5">
      <c r="A20" s="30" t="s">
        <v>45</v>
      </c>
      <c r="E20" s="31" t="s">
        <v>1124</v>
      </c>
    </row>
    <row r="21" spans="1:5" ht="140.25">
      <c r="A21" t="s">
        <v>47</v>
      </c>
      <c r="E21" s="29" t="s">
        <v>313</v>
      </c>
    </row>
    <row r="22" spans="1:18" ht="12.75" customHeight="1">
      <c r="A22" s="5" t="s">
        <v>37</v>
      </c>
      <c s="5"/>
      <c s="35" t="s">
        <v>34</v>
      </c>
      <c s="5"/>
      <c s="21" t="s">
        <v>367</v>
      </c>
      <c s="5"/>
      <c s="5"/>
      <c s="5"/>
      <c s="36">
        <f>0+Q22</f>
      </c>
      <c r="O22">
        <f>0+R22</f>
      </c>
      <c r="Q22">
        <f>0+I23+I27+I31</f>
      </c>
      <c>
        <f>0+O23+O27+O31</f>
      </c>
    </row>
    <row r="23" spans="1:16" ht="12.75">
      <c r="A23" s="18" t="s">
        <v>39</v>
      </c>
      <c s="23" t="s">
        <v>27</v>
      </c>
      <c s="23" t="s">
        <v>461</v>
      </c>
      <c s="18" t="s">
        <v>10</v>
      </c>
      <c s="24" t="s">
        <v>462</v>
      </c>
      <c s="25" t="s">
        <v>120</v>
      </c>
      <c s="26">
        <v>350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43</v>
      </c>
      <c r="E24" s="29" t="s">
        <v>10</v>
      </c>
    </row>
    <row r="25" spans="1:5" ht="12.75">
      <c r="A25" s="30" t="s">
        <v>45</v>
      </c>
      <c r="E25" s="31" t="s">
        <v>1127</v>
      </c>
    </row>
    <row r="26" spans="1:5" ht="25.5">
      <c r="A26" t="s">
        <v>47</v>
      </c>
      <c r="E26" s="29" t="s">
        <v>465</v>
      </c>
    </row>
    <row r="27" spans="1:16" ht="12.75">
      <c r="A27" s="18" t="s">
        <v>39</v>
      </c>
      <c s="23" t="s">
        <v>29</v>
      </c>
      <c s="23" t="s">
        <v>467</v>
      </c>
      <c s="18" t="s">
        <v>10</v>
      </c>
      <c s="24" t="s">
        <v>468</v>
      </c>
      <c s="25" t="s">
        <v>120</v>
      </c>
      <c s="26">
        <v>350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43</v>
      </c>
      <c r="E28" s="29" t="s">
        <v>10</v>
      </c>
    </row>
    <row r="29" spans="1:5" ht="12.75">
      <c r="A29" s="30" t="s">
        <v>45</v>
      </c>
      <c r="E29" s="31" t="s">
        <v>1127</v>
      </c>
    </row>
    <row r="30" spans="1:5" ht="38.25">
      <c r="A30" t="s">
        <v>47</v>
      </c>
      <c r="E30" s="29" t="s">
        <v>469</v>
      </c>
    </row>
    <row r="31" spans="1:16" ht="12.75">
      <c r="A31" s="18" t="s">
        <v>39</v>
      </c>
      <c s="23" t="s">
        <v>31</v>
      </c>
      <c s="23" t="s">
        <v>1128</v>
      </c>
      <c s="18" t="s">
        <v>10</v>
      </c>
      <c s="24" t="s">
        <v>1129</v>
      </c>
      <c s="25" t="s">
        <v>216</v>
      </c>
      <c s="26">
        <v>1323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10</v>
      </c>
    </row>
    <row r="33" spans="1:5" ht="12.75">
      <c r="A33" s="30" t="s">
        <v>45</v>
      </c>
      <c r="E33" s="31" t="s">
        <v>1126</v>
      </c>
    </row>
    <row r="34" spans="1:5" ht="25.5">
      <c r="A34" t="s">
        <v>47</v>
      </c>
      <c r="E34" s="29" t="s">
        <v>1130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0+O8+O17+O34+O39+O52+O61+O66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1131</v>
      </c>
      <c s="32">
        <f>0+I8+I17+I34+I39+I52+I61+I66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1131</v>
      </c>
      <c s="5"/>
      <c s="14" t="s">
        <v>1132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39</v>
      </c>
      <c s="23" t="s">
        <v>23</v>
      </c>
      <c s="23" t="s">
        <v>96</v>
      </c>
      <c s="18" t="s">
        <v>23</v>
      </c>
      <c s="24" t="s">
        <v>97</v>
      </c>
      <c s="25" t="s">
        <v>98</v>
      </c>
      <c s="26">
        <v>13.34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43</v>
      </c>
      <c r="E10" s="29" t="s">
        <v>99</v>
      </c>
    </row>
    <row r="11" spans="1:5" ht="12.75">
      <c r="A11" s="30" t="s">
        <v>45</v>
      </c>
      <c r="E11" s="31" t="s">
        <v>1133</v>
      </c>
    </row>
    <row r="12" spans="1:5" ht="140.25">
      <c r="A12" t="s">
        <v>47</v>
      </c>
      <c r="E12" s="29" t="s">
        <v>101</v>
      </c>
    </row>
    <row r="13" spans="1:16" ht="25.5">
      <c r="A13" s="18" t="s">
        <v>39</v>
      </c>
      <c s="23" t="s">
        <v>17</v>
      </c>
      <c s="23" t="s">
        <v>96</v>
      </c>
      <c s="18" t="s">
        <v>17</v>
      </c>
      <c s="24" t="s">
        <v>97</v>
      </c>
      <c s="25" t="s">
        <v>98</v>
      </c>
      <c s="26">
        <v>17.45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43</v>
      </c>
      <c r="E14" s="29" t="s">
        <v>473</v>
      </c>
    </row>
    <row r="15" spans="1:5" ht="12.75">
      <c r="A15" s="30" t="s">
        <v>45</v>
      </c>
      <c r="E15" s="31" t="s">
        <v>1134</v>
      </c>
    </row>
    <row r="16" spans="1:5" ht="140.25">
      <c r="A16" t="s">
        <v>47</v>
      </c>
      <c r="E16" s="29" t="s">
        <v>101</v>
      </c>
    </row>
    <row r="17" spans="1:18" ht="12.75" customHeight="1">
      <c r="A17" s="5" t="s">
        <v>37</v>
      </c>
      <c s="5"/>
      <c s="35" t="s">
        <v>23</v>
      </c>
      <c s="5"/>
      <c s="21" t="s">
        <v>111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12.75">
      <c r="A18" s="18" t="s">
        <v>39</v>
      </c>
      <c s="23" t="s">
        <v>16</v>
      </c>
      <c s="23" t="s">
        <v>171</v>
      </c>
      <c s="18" t="s">
        <v>23</v>
      </c>
      <c s="24" t="s">
        <v>172</v>
      </c>
      <c s="25" t="s">
        <v>114</v>
      </c>
      <c s="26">
        <v>6.975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51">
      <c r="A19" s="28" t="s">
        <v>43</v>
      </c>
      <c r="E19" s="29" t="s">
        <v>1135</v>
      </c>
    </row>
    <row r="20" spans="1:5" ht="102">
      <c r="A20" s="30" t="s">
        <v>45</v>
      </c>
      <c r="E20" s="31" t="s">
        <v>1136</v>
      </c>
    </row>
    <row r="21" spans="1:5" ht="318.75">
      <c r="A21" t="s">
        <v>47</v>
      </c>
      <c r="E21" s="29" t="s">
        <v>175</v>
      </c>
    </row>
    <row r="22" spans="1:16" ht="12.75">
      <c r="A22" s="18" t="s">
        <v>39</v>
      </c>
      <c s="23" t="s">
        <v>27</v>
      </c>
      <c s="23" t="s">
        <v>171</v>
      </c>
      <c s="18" t="s">
        <v>17</v>
      </c>
      <c s="24" t="s">
        <v>172</v>
      </c>
      <c s="25" t="s">
        <v>114</v>
      </c>
      <c s="26">
        <v>13.32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51">
      <c r="A23" s="28" t="s">
        <v>43</v>
      </c>
      <c r="E23" s="29" t="s">
        <v>1137</v>
      </c>
    </row>
    <row r="24" spans="1:5" ht="12.75">
      <c r="A24" s="30" t="s">
        <v>45</v>
      </c>
      <c r="E24" s="31" t="s">
        <v>1138</v>
      </c>
    </row>
    <row r="25" spans="1:5" ht="318.75">
      <c r="A25" t="s">
        <v>47</v>
      </c>
      <c r="E25" s="29" t="s">
        <v>175</v>
      </c>
    </row>
    <row r="26" spans="1:16" ht="12.75">
      <c r="A26" s="18" t="s">
        <v>39</v>
      </c>
      <c s="23" t="s">
        <v>29</v>
      </c>
      <c s="23" t="s">
        <v>1139</v>
      </c>
      <c s="18" t="s">
        <v>10</v>
      </c>
      <c s="24" t="s">
        <v>1140</v>
      </c>
      <c s="25" t="s">
        <v>114</v>
      </c>
      <c s="26">
        <v>6.65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1141</v>
      </c>
    </row>
    <row r="28" spans="1:5" ht="12.75">
      <c r="A28" s="30" t="s">
        <v>45</v>
      </c>
      <c r="E28" s="31" t="s">
        <v>1142</v>
      </c>
    </row>
    <row r="29" spans="1:5" ht="267.75">
      <c r="A29" t="s">
        <v>47</v>
      </c>
      <c r="E29" s="29" t="s">
        <v>628</v>
      </c>
    </row>
    <row r="30" spans="1:16" ht="12.75">
      <c r="A30" s="18" t="s">
        <v>39</v>
      </c>
      <c s="23" t="s">
        <v>31</v>
      </c>
      <c s="23" t="s">
        <v>185</v>
      </c>
      <c s="18" t="s">
        <v>10</v>
      </c>
      <c s="24" t="s">
        <v>186</v>
      </c>
      <c s="25" t="s">
        <v>114</v>
      </c>
      <c s="26">
        <v>6.65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43</v>
      </c>
      <c r="E31" s="29" t="s">
        <v>1143</v>
      </c>
    </row>
    <row r="32" spans="1:5" ht="12.75">
      <c r="A32" s="30" t="s">
        <v>45</v>
      </c>
      <c r="E32" s="31" t="s">
        <v>1144</v>
      </c>
    </row>
    <row r="33" spans="1:5" ht="191.25">
      <c r="A33" t="s">
        <v>47</v>
      </c>
      <c r="E33" s="29" t="s">
        <v>189</v>
      </c>
    </row>
    <row r="34" spans="1:18" ht="12.75" customHeight="1">
      <c r="A34" s="5" t="s">
        <v>37</v>
      </c>
      <c s="5"/>
      <c s="35" t="s">
        <v>17</v>
      </c>
      <c s="5"/>
      <c s="21" t="s">
        <v>229</v>
      </c>
      <c s="5"/>
      <c s="5"/>
      <c s="5"/>
      <c s="36">
        <f>0+Q34</f>
      </c>
      <c r="O34">
        <f>0+R34</f>
      </c>
      <c r="Q34">
        <f>0+I35</f>
      </c>
      <c>
        <f>0+O35</f>
      </c>
    </row>
    <row r="35" spans="1:16" ht="12.75">
      <c r="A35" s="18" t="s">
        <v>39</v>
      </c>
      <c s="23" t="s">
        <v>67</v>
      </c>
      <c s="23" t="s">
        <v>1145</v>
      </c>
      <c s="18" t="s">
        <v>10</v>
      </c>
      <c s="24" t="s">
        <v>1146</v>
      </c>
      <c s="25" t="s">
        <v>114</v>
      </c>
      <c s="26">
        <v>1.92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43</v>
      </c>
      <c r="E36" s="29" t="s">
        <v>1147</v>
      </c>
    </row>
    <row r="37" spans="1:5" ht="12.75">
      <c r="A37" s="30" t="s">
        <v>45</v>
      </c>
      <c r="E37" s="31" t="s">
        <v>1148</v>
      </c>
    </row>
    <row r="38" spans="1:5" ht="369.75">
      <c r="A38" t="s">
        <v>47</v>
      </c>
      <c r="E38" s="29" t="s">
        <v>660</v>
      </c>
    </row>
    <row r="39" spans="1:18" ht="12.75" customHeight="1">
      <c r="A39" s="5" t="s">
        <v>37</v>
      </c>
      <c s="5"/>
      <c s="35" t="s">
        <v>27</v>
      </c>
      <c s="5"/>
      <c s="21" t="s">
        <v>245</v>
      </c>
      <c s="5"/>
      <c s="5"/>
      <c s="5"/>
      <c s="36">
        <f>0+Q39</f>
      </c>
      <c r="O39">
        <f>0+R39</f>
      </c>
      <c r="Q39">
        <f>0+I40+I44+I48</f>
      </c>
      <c>
        <f>0+O40+O44+O48</f>
      </c>
    </row>
    <row r="40" spans="1:16" ht="12.75">
      <c r="A40" s="18" t="s">
        <v>39</v>
      </c>
      <c s="23" t="s">
        <v>71</v>
      </c>
      <c s="23" t="s">
        <v>1149</v>
      </c>
      <c s="18" t="s">
        <v>10</v>
      </c>
      <c s="24" t="s">
        <v>1150</v>
      </c>
      <c s="25" t="s">
        <v>114</v>
      </c>
      <c s="26">
        <v>1.33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43</v>
      </c>
      <c r="E41" s="29" t="s">
        <v>1151</v>
      </c>
    </row>
    <row r="42" spans="1:5" ht="12.75">
      <c r="A42" s="30" t="s">
        <v>45</v>
      </c>
      <c r="E42" s="31" t="s">
        <v>1152</v>
      </c>
    </row>
    <row r="43" spans="1:5" ht="369.75">
      <c r="A43" t="s">
        <v>47</v>
      </c>
      <c r="E43" s="29" t="s">
        <v>690</v>
      </c>
    </row>
    <row r="44" spans="1:16" ht="12.75">
      <c r="A44" s="18" t="s">
        <v>39</v>
      </c>
      <c s="23" t="s">
        <v>34</v>
      </c>
      <c s="23" t="s">
        <v>1055</v>
      </c>
      <c s="18" t="s">
        <v>10</v>
      </c>
      <c s="24" t="s">
        <v>1056</v>
      </c>
      <c s="25" t="s">
        <v>114</v>
      </c>
      <c s="26">
        <v>1.33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43</v>
      </c>
      <c r="E45" s="29" t="s">
        <v>1153</v>
      </c>
    </row>
    <row r="46" spans="1:5" ht="12.75">
      <c r="A46" s="30" t="s">
        <v>45</v>
      </c>
      <c r="E46" s="31" t="s">
        <v>1152</v>
      </c>
    </row>
    <row r="47" spans="1:5" ht="38.25">
      <c r="A47" t="s">
        <v>47</v>
      </c>
      <c r="E47" s="29" t="s">
        <v>235</v>
      </c>
    </row>
    <row r="48" spans="1:16" ht="12.75">
      <c r="A48" s="18" t="s">
        <v>39</v>
      </c>
      <c s="23" t="s">
        <v>36</v>
      </c>
      <c s="23" t="s">
        <v>251</v>
      </c>
      <c s="18" t="s">
        <v>10</v>
      </c>
      <c s="24" t="s">
        <v>252</v>
      </c>
      <c s="25" t="s">
        <v>114</v>
      </c>
      <c s="26">
        <v>1.6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25.5">
      <c r="A49" s="28" t="s">
        <v>43</v>
      </c>
      <c r="E49" s="29" t="s">
        <v>1154</v>
      </c>
    </row>
    <row r="50" spans="1:5" ht="12.75">
      <c r="A50" s="30" t="s">
        <v>45</v>
      </c>
      <c r="E50" s="31" t="s">
        <v>1155</v>
      </c>
    </row>
    <row r="51" spans="1:5" ht="102">
      <c r="A51" t="s">
        <v>47</v>
      </c>
      <c r="E51" s="29" t="s">
        <v>255</v>
      </c>
    </row>
    <row r="52" spans="1:18" ht="12.75" customHeight="1">
      <c r="A52" s="5" t="s">
        <v>37</v>
      </c>
      <c s="5"/>
      <c s="35" t="s">
        <v>29</v>
      </c>
      <c s="5"/>
      <c s="21" t="s">
        <v>256</v>
      </c>
      <c s="5"/>
      <c s="5"/>
      <c s="5"/>
      <c s="36">
        <f>0+Q52</f>
      </c>
      <c r="O52">
        <f>0+R52</f>
      </c>
      <c r="Q52">
        <f>0+I53+I57</f>
      </c>
      <c>
        <f>0+O53+O57</f>
      </c>
    </row>
    <row r="53" spans="1:16" ht="12.75">
      <c r="A53" s="18" t="s">
        <v>39</v>
      </c>
      <c s="23" t="s">
        <v>82</v>
      </c>
      <c s="23" t="s">
        <v>270</v>
      </c>
      <c s="18" t="s">
        <v>10</v>
      </c>
      <c s="24" t="s">
        <v>271</v>
      </c>
      <c s="25" t="s">
        <v>216</v>
      </c>
      <c s="26">
        <v>27.9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43</v>
      </c>
      <c r="E54" s="29" t="s">
        <v>1156</v>
      </c>
    </row>
    <row r="55" spans="1:5" ht="102">
      <c r="A55" s="30" t="s">
        <v>45</v>
      </c>
      <c r="E55" s="31" t="s">
        <v>1157</v>
      </c>
    </row>
    <row r="56" spans="1:5" ht="51">
      <c r="A56" t="s">
        <v>47</v>
      </c>
      <c r="E56" s="29" t="s">
        <v>268</v>
      </c>
    </row>
    <row r="57" spans="1:16" ht="12.75">
      <c r="A57" s="18" t="s">
        <v>39</v>
      </c>
      <c s="23" t="s">
        <v>89</v>
      </c>
      <c s="23" t="s">
        <v>1158</v>
      </c>
      <c s="18" t="s">
        <v>10</v>
      </c>
      <c s="24" t="s">
        <v>1159</v>
      </c>
      <c s="25" t="s">
        <v>216</v>
      </c>
      <c s="26">
        <v>56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43</v>
      </c>
      <c r="E58" s="29" t="s">
        <v>1160</v>
      </c>
    </row>
    <row r="59" spans="1:5" ht="38.25">
      <c r="A59" s="30" t="s">
        <v>45</v>
      </c>
      <c r="E59" s="31" t="s">
        <v>1161</v>
      </c>
    </row>
    <row r="60" spans="1:5" ht="102">
      <c r="A60" t="s">
        <v>47</v>
      </c>
      <c r="E60" s="29" t="s">
        <v>278</v>
      </c>
    </row>
    <row r="61" spans="1:18" ht="12.75" customHeight="1">
      <c r="A61" s="5" t="s">
        <v>37</v>
      </c>
      <c s="5"/>
      <c s="35" t="s">
        <v>71</v>
      </c>
      <c s="5"/>
      <c s="21" t="s">
        <v>350</v>
      </c>
      <c s="5"/>
      <c s="5"/>
      <c s="5"/>
      <c s="36">
        <f>0+Q61</f>
      </c>
      <c r="O61">
        <f>0+R61</f>
      </c>
      <c r="Q61">
        <f>0+I62</f>
      </c>
      <c>
        <f>0+O62</f>
      </c>
    </row>
    <row r="62" spans="1:16" ht="12.75">
      <c r="A62" s="18" t="s">
        <v>39</v>
      </c>
      <c s="23" t="s">
        <v>155</v>
      </c>
      <c s="23" t="s">
        <v>1162</v>
      </c>
      <c s="18" t="s">
        <v>10</v>
      </c>
      <c s="24" t="s">
        <v>1163</v>
      </c>
      <c s="25" t="s">
        <v>114</v>
      </c>
      <c s="26">
        <v>3.314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43</v>
      </c>
      <c r="E63" s="29" t="s">
        <v>1164</v>
      </c>
    </row>
    <row r="64" spans="1:5" ht="38.25">
      <c r="A64" s="30" t="s">
        <v>45</v>
      </c>
      <c r="E64" s="31" t="s">
        <v>1165</v>
      </c>
    </row>
    <row r="65" spans="1:5" ht="369.75">
      <c r="A65" t="s">
        <v>47</v>
      </c>
      <c r="E65" s="29" t="s">
        <v>690</v>
      </c>
    </row>
    <row r="66" spans="1:18" ht="12.75" customHeight="1">
      <c r="A66" s="5" t="s">
        <v>37</v>
      </c>
      <c s="5"/>
      <c s="35" t="s">
        <v>34</v>
      </c>
      <c s="5"/>
      <c s="21" t="s">
        <v>367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12.75">
      <c r="A67" s="18" t="s">
        <v>39</v>
      </c>
      <c s="23" t="s">
        <v>160</v>
      </c>
      <c s="23" t="s">
        <v>1166</v>
      </c>
      <c s="18" t="s">
        <v>10</v>
      </c>
      <c s="24" t="s">
        <v>1167</v>
      </c>
      <c s="25" t="s">
        <v>120</v>
      </c>
      <c s="26">
        <v>19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43</v>
      </c>
      <c r="E68" s="29" t="s">
        <v>1168</v>
      </c>
    </row>
    <row r="69" spans="1:5" ht="38.25">
      <c r="A69" s="30" t="s">
        <v>45</v>
      </c>
      <c r="E69" s="31" t="s">
        <v>1169</v>
      </c>
    </row>
    <row r="70" spans="1:5" ht="63.75">
      <c r="A70" t="s">
        <v>47</v>
      </c>
      <c r="E70" s="29" t="s">
        <v>1170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0+O8+O13+O30+O51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1171</v>
      </c>
      <c s="32">
        <f>0+I8+I13+I30+I51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1171</v>
      </c>
      <c s="5"/>
      <c s="14" t="s">
        <v>1172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39</v>
      </c>
      <c s="23" t="s">
        <v>23</v>
      </c>
      <c s="23" t="s">
        <v>96</v>
      </c>
      <c s="18" t="s">
        <v>10</v>
      </c>
      <c s="24" t="s">
        <v>97</v>
      </c>
      <c s="25" t="s">
        <v>98</v>
      </c>
      <c s="26">
        <v>3250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43</v>
      </c>
      <c r="E10" s="29" t="s">
        <v>99</v>
      </c>
    </row>
    <row r="11" spans="1:5" ht="38.25">
      <c r="A11" s="30" t="s">
        <v>45</v>
      </c>
      <c r="E11" s="31" t="s">
        <v>1173</v>
      </c>
    </row>
    <row r="12" spans="1:5" ht="140.25">
      <c r="A12" t="s">
        <v>47</v>
      </c>
      <c r="E12" s="29" t="s">
        <v>101</v>
      </c>
    </row>
    <row r="13" spans="1:18" ht="12.75" customHeight="1">
      <c r="A13" s="5" t="s">
        <v>37</v>
      </c>
      <c s="5"/>
      <c s="35" t="s">
        <v>23</v>
      </c>
      <c s="5"/>
      <c s="21" t="s">
        <v>111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8" t="s">
        <v>39</v>
      </c>
      <c s="23" t="s">
        <v>17</v>
      </c>
      <c s="23" t="s">
        <v>1174</v>
      </c>
      <c s="18" t="s">
        <v>10</v>
      </c>
      <c s="24" t="s">
        <v>1175</v>
      </c>
      <c s="25" t="s">
        <v>114</v>
      </c>
      <c s="26">
        <v>600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38.25">
      <c r="A15" s="28" t="s">
        <v>43</v>
      </c>
      <c r="E15" s="29" t="s">
        <v>1176</v>
      </c>
    </row>
    <row r="16" spans="1:5" ht="12.75">
      <c r="A16" s="30" t="s">
        <v>45</v>
      </c>
      <c r="E16" s="31" t="s">
        <v>1177</v>
      </c>
    </row>
    <row r="17" spans="1:5" ht="63.75">
      <c r="A17" t="s">
        <v>47</v>
      </c>
      <c r="E17" s="29" t="s">
        <v>117</v>
      </c>
    </row>
    <row r="18" spans="1:16" ht="25.5">
      <c r="A18" s="18" t="s">
        <v>39</v>
      </c>
      <c s="23" t="s">
        <v>16</v>
      </c>
      <c s="23" t="s">
        <v>127</v>
      </c>
      <c s="18" t="s">
        <v>10</v>
      </c>
      <c s="24" t="s">
        <v>128</v>
      </c>
      <c s="25" t="s">
        <v>114</v>
      </c>
      <c s="26">
        <v>180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63.75">
      <c r="A19" s="28" t="s">
        <v>43</v>
      </c>
      <c r="E19" s="29" t="s">
        <v>1178</v>
      </c>
    </row>
    <row r="20" spans="1:5" ht="12.75">
      <c r="A20" s="30" t="s">
        <v>45</v>
      </c>
      <c r="E20" s="31" t="s">
        <v>1179</v>
      </c>
    </row>
    <row r="21" spans="1:5" ht="63.75">
      <c r="A21" t="s">
        <v>47</v>
      </c>
      <c r="E21" s="29" t="s">
        <v>117</v>
      </c>
    </row>
    <row r="22" spans="1:16" ht="12.75">
      <c r="A22" s="18" t="s">
        <v>39</v>
      </c>
      <c s="23" t="s">
        <v>27</v>
      </c>
      <c s="23" t="s">
        <v>146</v>
      </c>
      <c s="18" t="s">
        <v>10</v>
      </c>
      <c s="24" t="s">
        <v>147</v>
      </c>
      <c s="25" t="s">
        <v>114</v>
      </c>
      <c s="26">
        <v>375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51">
      <c r="A23" s="28" t="s">
        <v>43</v>
      </c>
      <c r="E23" s="29" t="s">
        <v>1180</v>
      </c>
    </row>
    <row r="24" spans="1:5" ht="12.75">
      <c r="A24" s="30" t="s">
        <v>45</v>
      </c>
      <c r="E24" s="31" t="s">
        <v>1181</v>
      </c>
    </row>
    <row r="25" spans="1:5" ht="63.75">
      <c r="A25" t="s">
        <v>47</v>
      </c>
      <c r="E25" s="29" t="s">
        <v>150</v>
      </c>
    </row>
    <row r="26" spans="1:16" ht="12.75">
      <c r="A26" s="18" t="s">
        <v>39</v>
      </c>
      <c s="23" t="s">
        <v>29</v>
      </c>
      <c s="23" t="s">
        <v>151</v>
      </c>
      <c s="18" t="s">
        <v>10</v>
      </c>
      <c s="24" t="s">
        <v>152</v>
      </c>
      <c s="25" t="s">
        <v>120</v>
      </c>
      <c s="26">
        <v>5000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38.25">
      <c r="A27" s="28" t="s">
        <v>43</v>
      </c>
      <c r="E27" s="29" t="s">
        <v>1182</v>
      </c>
    </row>
    <row r="28" spans="1:5" ht="12.75">
      <c r="A28" s="30" t="s">
        <v>45</v>
      </c>
      <c r="E28" s="31" t="s">
        <v>1183</v>
      </c>
    </row>
    <row r="29" spans="1:5" ht="63.75">
      <c r="A29" t="s">
        <v>47</v>
      </c>
      <c r="E29" s="29" t="s">
        <v>150</v>
      </c>
    </row>
    <row r="30" spans="1:18" ht="12.75" customHeight="1">
      <c r="A30" s="5" t="s">
        <v>37</v>
      </c>
      <c s="5"/>
      <c s="35" t="s">
        <v>29</v>
      </c>
      <c s="5"/>
      <c s="21" t="s">
        <v>256</v>
      </c>
      <c s="5"/>
      <c s="5"/>
      <c s="5"/>
      <c s="36">
        <f>0+Q30</f>
      </c>
      <c r="O30">
        <f>0+R30</f>
      </c>
      <c r="Q30">
        <f>0+I31+I35+I39+I43+I47</f>
      </c>
      <c>
        <f>0+O31+O35+O39+O43+O47</f>
      </c>
    </row>
    <row r="31" spans="1:16" ht="12.75">
      <c r="A31" s="18" t="s">
        <v>39</v>
      </c>
      <c s="23" t="s">
        <v>31</v>
      </c>
      <c s="23" t="s">
        <v>1184</v>
      </c>
      <c s="18" t="s">
        <v>10</v>
      </c>
      <c s="24" t="s">
        <v>1185</v>
      </c>
      <c s="25" t="s">
        <v>216</v>
      </c>
      <c s="26">
        <v>2500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10</v>
      </c>
    </row>
    <row r="33" spans="1:5" ht="12.75">
      <c r="A33" s="30" t="s">
        <v>45</v>
      </c>
      <c r="E33" s="31" t="s">
        <v>1186</v>
      </c>
    </row>
    <row r="34" spans="1:5" ht="102">
      <c r="A34" t="s">
        <v>47</v>
      </c>
      <c r="E34" s="29" t="s">
        <v>278</v>
      </c>
    </row>
    <row r="35" spans="1:16" ht="12.75">
      <c r="A35" s="18" t="s">
        <v>39</v>
      </c>
      <c s="23" t="s">
        <v>67</v>
      </c>
      <c s="23" t="s">
        <v>1187</v>
      </c>
      <c s="18" t="s">
        <v>10</v>
      </c>
      <c s="24" t="s">
        <v>1188</v>
      </c>
      <c s="25" t="s">
        <v>216</v>
      </c>
      <c s="26">
        <v>3000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43</v>
      </c>
      <c r="E36" s="29" t="s">
        <v>10</v>
      </c>
    </row>
    <row r="37" spans="1:5" ht="12.75">
      <c r="A37" s="30" t="s">
        <v>45</v>
      </c>
      <c r="E37" s="31" t="s">
        <v>1189</v>
      </c>
    </row>
    <row r="38" spans="1:5" ht="51">
      <c r="A38" t="s">
        <v>47</v>
      </c>
      <c r="E38" s="29" t="s">
        <v>295</v>
      </c>
    </row>
    <row r="39" spans="1:16" ht="12.75">
      <c r="A39" s="18" t="s">
        <v>39</v>
      </c>
      <c s="23" t="s">
        <v>71</v>
      </c>
      <c s="23" t="s">
        <v>959</v>
      </c>
      <c s="18" t="s">
        <v>10</v>
      </c>
      <c s="24" t="s">
        <v>960</v>
      </c>
      <c s="25" t="s">
        <v>216</v>
      </c>
      <c s="26">
        <v>15000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43</v>
      </c>
      <c r="E40" s="29" t="s">
        <v>10</v>
      </c>
    </row>
    <row r="41" spans="1:5" ht="12.75">
      <c r="A41" s="30" t="s">
        <v>45</v>
      </c>
      <c r="E41" s="31" t="s">
        <v>1190</v>
      </c>
    </row>
    <row r="42" spans="1:5" ht="51">
      <c r="A42" t="s">
        <v>47</v>
      </c>
      <c r="E42" s="29" t="s">
        <v>295</v>
      </c>
    </row>
    <row r="43" spans="1:16" ht="12.75">
      <c r="A43" s="18" t="s">
        <v>39</v>
      </c>
      <c s="23" t="s">
        <v>34</v>
      </c>
      <c s="23" t="s">
        <v>1191</v>
      </c>
      <c s="18" t="s">
        <v>10</v>
      </c>
      <c s="24" t="s">
        <v>1192</v>
      </c>
      <c s="25" t="s">
        <v>216</v>
      </c>
      <c s="26">
        <v>15000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43</v>
      </c>
      <c r="E44" s="29" t="s">
        <v>10</v>
      </c>
    </row>
    <row r="45" spans="1:5" ht="12.75">
      <c r="A45" s="30" t="s">
        <v>45</v>
      </c>
      <c r="E45" s="31" t="s">
        <v>1190</v>
      </c>
    </row>
    <row r="46" spans="1:5" ht="140.25">
      <c r="A46" t="s">
        <v>47</v>
      </c>
      <c r="E46" s="29" t="s">
        <v>313</v>
      </c>
    </row>
    <row r="47" spans="1:16" ht="12.75">
      <c r="A47" s="18" t="s">
        <v>39</v>
      </c>
      <c s="23" t="s">
        <v>36</v>
      </c>
      <c s="23" t="s">
        <v>340</v>
      </c>
      <c s="18" t="s">
        <v>10</v>
      </c>
      <c s="24" t="s">
        <v>341</v>
      </c>
      <c s="25" t="s">
        <v>114</v>
      </c>
      <c s="26">
        <v>180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43</v>
      </c>
      <c r="E48" s="29" t="s">
        <v>10</v>
      </c>
    </row>
    <row r="49" spans="1:5" ht="12.75">
      <c r="A49" s="30" t="s">
        <v>45</v>
      </c>
      <c r="E49" s="31" t="s">
        <v>1193</v>
      </c>
    </row>
    <row r="50" spans="1:5" ht="204">
      <c r="A50" t="s">
        <v>47</v>
      </c>
      <c r="E50" s="29" t="s">
        <v>343</v>
      </c>
    </row>
    <row r="51" spans="1:18" ht="12.75" customHeight="1">
      <c r="A51" s="5" t="s">
        <v>37</v>
      </c>
      <c s="5"/>
      <c s="35" t="s">
        <v>34</v>
      </c>
      <c s="5"/>
      <c s="21" t="s">
        <v>367</v>
      </c>
      <c s="5"/>
      <c s="5"/>
      <c s="5"/>
      <c s="36">
        <f>0+Q51</f>
      </c>
      <c r="O51">
        <f>0+R51</f>
      </c>
      <c r="Q51">
        <f>0+I52</f>
      </c>
      <c>
        <f>0+O52</f>
      </c>
    </row>
    <row r="52" spans="1:16" ht="12.75">
      <c r="A52" s="18" t="s">
        <v>39</v>
      </c>
      <c s="23" t="s">
        <v>82</v>
      </c>
      <c s="23" t="s">
        <v>1128</v>
      </c>
      <c s="18" t="s">
        <v>10</v>
      </c>
      <c s="24" t="s">
        <v>1129</v>
      </c>
      <c s="25" t="s">
        <v>216</v>
      </c>
      <c s="26">
        <v>15000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43</v>
      </c>
      <c r="E53" s="29" t="s">
        <v>1194</v>
      </c>
    </row>
    <row r="54" spans="1:5" ht="12.75">
      <c r="A54" s="30" t="s">
        <v>45</v>
      </c>
      <c r="E54" s="31" t="s">
        <v>1195</v>
      </c>
    </row>
    <row r="55" spans="1:5" ht="25.5">
      <c r="A55" t="s">
        <v>47</v>
      </c>
      <c r="E55" s="29" t="s">
        <v>1130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0+O9+O22+O119+O132+O141+O214+O227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94</v>
      </c>
      <c s="32">
        <f>0+I9+I22+I119+I132+I141+I214+I227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94</v>
      </c>
      <c s="5"/>
      <c s="14" t="s">
        <v>95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25.5">
      <c r="A10" s="18" t="s">
        <v>39</v>
      </c>
      <c s="23" t="s">
        <v>23</v>
      </c>
      <c s="23" t="s">
        <v>96</v>
      </c>
      <c s="18" t="s">
        <v>10</v>
      </c>
      <c s="24" t="s">
        <v>97</v>
      </c>
      <c s="25" t="s">
        <v>98</v>
      </c>
      <c s="26">
        <v>2550.04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99</v>
      </c>
    </row>
    <row r="12" spans="1:5" ht="127.5">
      <c r="A12" s="30" t="s">
        <v>45</v>
      </c>
      <c r="E12" s="31" t="s">
        <v>100</v>
      </c>
    </row>
    <row r="13" spans="1:5" ht="140.25">
      <c r="A13" t="s">
        <v>47</v>
      </c>
      <c r="E13" s="29" t="s">
        <v>101</v>
      </c>
    </row>
    <row r="14" spans="1:16" ht="25.5">
      <c r="A14" s="18" t="s">
        <v>39</v>
      </c>
      <c s="23" t="s">
        <v>17</v>
      </c>
      <c s="23" t="s">
        <v>102</v>
      </c>
      <c s="18" t="s">
        <v>103</v>
      </c>
      <c s="24" t="s">
        <v>104</v>
      </c>
      <c s="25" t="s">
        <v>98</v>
      </c>
      <c s="26">
        <v>1407.472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105</v>
      </c>
    </row>
    <row r="16" spans="1:5" ht="12.75">
      <c r="A16" s="30" t="s">
        <v>45</v>
      </c>
      <c r="E16" s="31" t="s">
        <v>106</v>
      </c>
    </row>
    <row r="17" spans="1:5" ht="12.75">
      <c r="A17" t="s">
        <v>47</v>
      </c>
      <c r="E17" s="29" t="s">
        <v>10</v>
      </c>
    </row>
    <row r="18" spans="1:16" ht="25.5">
      <c r="A18" s="18" t="s">
        <v>39</v>
      </c>
      <c s="23" t="s">
        <v>16</v>
      </c>
      <c s="23" t="s">
        <v>107</v>
      </c>
      <c s="18" t="s">
        <v>10</v>
      </c>
      <c s="24" t="s">
        <v>108</v>
      </c>
      <c s="25" t="s">
        <v>98</v>
      </c>
      <c s="26">
        <v>8.802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109</v>
      </c>
    </row>
    <row r="20" spans="1:5" ht="12.75">
      <c r="A20" s="30" t="s">
        <v>45</v>
      </c>
      <c r="E20" s="31" t="s">
        <v>110</v>
      </c>
    </row>
    <row r="21" spans="1:5" ht="140.25">
      <c r="A21" t="s">
        <v>47</v>
      </c>
      <c r="E21" s="29" t="s">
        <v>101</v>
      </c>
    </row>
    <row r="22" spans="1:18" ht="12.75" customHeight="1">
      <c r="A22" s="5" t="s">
        <v>37</v>
      </c>
      <c s="5"/>
      <c s="35" t="s">
        <v>23</v>
      </c>
      <c s="5"/>
      <c s="21" t="s">
        <v>111</v>
      </c>
      <c s="5"/>
      <c s="5"/>
      <c s="5"/>
      <c s="36">
        <f>0+Q22</f>
      </c>
      <c r="O22">
        <f>0+R22</f>
      </c>
      <c r="Q22">
        <f>0+I23+I27+I31+I35+I39+I43+I47+I51+I55+I59+I63+I67+I71+I75+I79+I83+I87+I91+I95+I99+I103+I107+I111+I115</f>
      </c>
      <c>
        <f>0+O23+O27+O31+O35+O39+O43+O47+O51+O55+O59+O63+O67+O71+O75+O79+O83+O87+O91+O95+O99+O103+O107+O111+O115</f>
      </c>
    </row>
    <row r="23" spans="1:16" ht="25.5">
      <c r="A23" s="18" t="s">
        <v>39</v>
      </c>
      <c s="23" t="s">
        <v>27</v>
      </c>
      <c s="23" t="s">
        <v>112</v>
      </c>
      <c s="18" t="s">
        <v>10</v>
      </c>
      <c s="24" t="s">
        <v>113</v>
      </c>
      <c s="25" t="s">
        <v>114</v>
      </c>
      <c s="26">
        <v>639.76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63.75">
      <c r="A24" s="28" t="s">
        <v>43</v>
      </c>
      <c r="E24" s="29" t="s">
        <v>115</v>
      </c>
    </row>
    <row r="25" spans="1:5" ht="12.75">
      <c r="A25" s="30" t="s">
        <v>45</v>
      </c>
      <c r="E25" s="31" t="s">
        <v>116</v>
      </c>
    </row>
    <row r="26" spans="1:5" ht="63.75">
      <c r="A26" t="s">
        <v>47</v>
      </c>
      <c r="E26" s="29" t="s">
        <v>117</v>
      </c>
    </row>
    <row r="27" spans="1:16" ht="12.75">
      <c r="A27" s="18" t="s">
        <v>39</v>
      </c>
      <c s="23" t="s">
        <v>29</v>
      </c>
      <c s="23" t="s">
        <v>118</v>
      </c>
      <c s="18" t="s">
        <v>10</v>
      </c>
      <c s="24" t="s">
        <v>119</v>
      </c>
      <c s="25" t="s">
        <v>120</v>
      </c>
      <c s="26">
        <v>97.8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51">
      <c r="A28" s="28" t="s">
        <v>43</v>
      </c>
      <c r="E28" s="29" t="s">
        <v>121</v>
      </c>
    </row>
    <row r="29" spans="1:5" ht="12.75">
      <c r="A29" s="30" t="s">
        <v>45</v>
      </c>
      <c r="E29" s="31" t="s">
        <v>122</v>
      </c>
    </row>
    <row r="30" spans="1:5" ht="63.75">
      <c r="A30" t="s">
        <v>47</v>
      </c>
      <c r="E30" s="29" t="s">
        <v>117</v>
      </c>
    </row>
    <row r="31" spans="1:16" ht="12.75">
      <c r="A31" s="18" t="s">
        <v>39</v>
      </c>
      <c s="23" t="s">
        <v>31</v>
      </c>
      <c s="23" t="s">
        <v>123</v>
      </c>
      <c s="18" t="s">
        <v>10</v>
      </c>
      <c s="24" t="s">
        <v>124</v>
      </c>
      <c s="25" t="s">
        <v>114</v>
      </c>
      <c s="26">
        <v>767.5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63.75">
      <c r="A32" s="28" t="s">
        <v>43</v>
      </c>
      <c r="E32" s="29" t="s">
        <v>125</v>
      </c>
    </row>
    <row r="33" spans="1:5" ht="51">
      <c r="A33" s="30" t="s">
        <v>45</v>
      </c>
      <c r="E33" s="31" t="s">
        <v>126</v>
      </c>
    </row>
    <row r="34" spans="1:5" ht="63.75">
      <c r="A34" t="s">
        <v>47</v>
      </c>
      <c r="E34" s="29" t="s">
        <v>117</v>
      </c>
    </row>
    <row r="35" spans="1:16" ht="25.5">
      <c r="A35" s="18" t="s">
        <v>39</v>
      </c>
      <c s="23" t="s">
        <v>67</v>
      </c>
      <c s="23" t="s">
        <v>127</v>
      </c>
      <c s="18" t="s">
        <v>10</v>
      </c>
      <c s="24" t="s">
        <v>128</v>
      </c>
      <c s="25" t="s">
        <v>114</v>
      </c>
      <c s="26">
        <v>26.142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63.75">
      <c r="A36" s="28" t="s">
        <v>43</v>
      </c>
      <c r="E36" s="29" t="s">
        <v>129</v>
      </c>
    </row>
    <row r="37" spans="1:5" ht="38.25">
      <c r="A37" s="30" t="s">
        <v>45</v>
      </c>
      <c r="E37" s="31" t="s">
        <v>130</v>
      </c>
    </row>
    <row r="38" spans="1:5" ht="63.75">
      <c r="A38" t="s">
        <v>47</v>
      </c>
      <c r="E38" s="29" t="s">
        <v>117</v>
      </c>
    </row>
    <row r="39" spans="1:16" ht="12.75">
      <c r="A39" s="18" t="s">
        <v>39</v>
      </c>
      <c s="23" t="s">
        <v>71</v>
      </c>
      <c s="23" t="s">
        <v>131</v>
      </c>
      <c s="18" t="s">
        <v>10</v>
      </c>
      <c s="24" t="s">
        <v>132</v>
      </c>
      <c s="25" t="s">
        <v>114</v>
      </c>
      <c s="26">
        <v>95.2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43</v>
      </c>
      <c r="E40" s="29" t="s">
        <v>133</v>
      </c>
    </row>
    <row r="41" spans="1:5" ht="12.75">
      <c r="A41" s="30" t="s">
        <v>45</v>
      </c>
      <c r="E41" s="31" t="s">
        <v>134</v>
      </c>
    </row>
    <row r="42" spans="1:5" ht="38.25">
      <c r="A42" t="s">
        <v>47</v>
      </c>
      <c r="E42" s="29" t="s">
        <v>135</v>
      </c>
    </row>
    <row r="43" spans="1:16" ht="12.75">
      <c r="A43" s="18" t="s">
        <v>39</v>
      </c>
      <c s="23" t="s">
        <v>34</v>
      </c>
      <c s="23" t="s">
        <v>136</v>
      </c>
      <c s="18" t="s">
        <v>10</v>
      </c>
      <c s="24" t="s">
        <v>137</v>
      </c>
      <c s="25" t="s">
        <v>114</v>
      </c>
      <c s="26">
        <v>250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51">
      <c r="A44" s="28" t="s">
        <v>43</v>
      </c>
      <c r="E44" s="29" t="s">
        <v>138</v>
      </c>
    </row>
    <row r="45" spans="1:5" ht="12.75">
      <c r="A45" s="30" t="s">
        <v>45</v>
      </c>
      <c r="E45" s="31" t="s">
        <v>139</v>
      </c>
    </row>
    <row r="46" spans="1:5" ht="369.75">
      <c r="A46" t="s">
        <v>47</v>
      </c>
      <c r="E46" s="29" t="s">
        <v>140</v>
      </c>
    </row>
    <row r="47" spans="1:16" ht="12.75">
      <c r="A47" s="18" t="s">
        <v>39</v>
      </c>
      <c s="23" t="s">
        <v>36</v>
      </c>
      <c s="23" t="s">
        <v>141</v>
      </c>
      <c s="18" t="s">
        <v>10</v>
      </c>
      <c s="24" t="s">
        <v>142</v>
      </c>
      <c s="25" t="s">
        <v>114</v>
      </c>
      <c s="26">
        <v>72.36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43</v>
      </c>
      <c r="E48" s="29" t="s">
        <v>143</v>
      </c>
    </row>
    <row r="49" spans="1:5" ht="12.75">
      <c r="A49" s="30" t="s">
        <v>45</v>
      </c>
      <c r="E49" s="31" t="s">
        <v>144</v>
      </c>
    </row>
    <row r="50" spans="1:5" ht="306">
      <c r="A50" t="s">
        <v>47</v>
      </c>
      <c r="E50" s="29" t="s">
        <v>145</v>
      </c>
    </row>
    <row r="51" spans="1:16" ht="12.75">
      <c r="A51" s="18" t="s">
        <v>39</v>
      </c>
      <c s="23" t="s">
        <v>82</v>
      </c>
      <c s="23" t="s">
        <v>146</v>
      </c>
      <c s="18" t="s">
        <v>10</v>
      </c>
      <c s="24" t="s">
        <v>147</v>
      </c>
      <c s="25" t="s">
        <v>114</v>
      </c>
      <c s="26">
        <v>181.95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51">
      <c r="A52" s="28" t="s">
        <v>43</v>
      </c>
      <c r="E52" s="29" t="s">
        <v>148</v>
      </c>
    </row>
    <row r="53" spans="1:5" ht="38.25">
      <c r="A53" s="30" t="s">
        <v>45</v>
      </c>
      <c r="E53" s="31" t="s">
        <v>149</v>
      </c>
    </row>
    <row r="54" spans="1:5" ht="63.75">
      <c r="A54" t="s">
        <v>47</v>
      </c>
      <c r="E54" s="29" t="s">
        <v>150</v>
      </c>
    </row>
    <row r="55" spans="1:16" ht="12.75">
      <c r="A55" s="18" t="s">
        <v>39</v>
      </c>
      <c s="23" t="s">
        <v>89</v>
      </c>
      <c s="23" t="s">
        <v>151</v>
      </c>
      <c s="18" t="s">
        <v>10</v>
      </c>
      <c s="24" t="s">
        <v>152</v>
      </c>
      <c s="25" t="s">
        <v>120</v>
      </c>
      <c s="26">
        <v>565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51">
      <c r="A56" s="28" t="s">
        <v>43</v>
      </c>
      <c r="E56" s="29" t="s">
        <v>153</v>
      </c>
    </row>
    <row r="57" spans="1:5" ht="38.25">
      <c r="A57" s="30" t="s">
        <v>45</v>
      </c>
      <c r="E57" s="31" t="s">
        <v>154</v>
      </c>
    </row>
    <row r="58" spans="1:5" ht="63.75">
      <c r="A58" t="s">
        <v>47</v>
      </c>
      <c r="E58" s="29" t="s">
        <v>150</v>
      </c>
    </row>
    <row r="59" spans="1:16" ht="12.75">
      <c r="A59" s="18" t="s">
        <v>39</v>
      </c>
      <c s="23" t="s">
        <v>155</v>
      </c>
      <c s="23" t="s">
        <v>156</v>
      </c>
      <c s="18" t="s">
        <v>10</v>
      </c>
      <c s="24" t="s">
        <v>157</v>
      </c>
      <c s="25" t="s">
        <v>85</v>
      </c>
      <c s="26">
        <v>7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38.25">
      <c r="A60" s="28" t="s">
        <v>43</v>
      </c>
      <c r="E60" s="29" t="s">
        <v>158</v>
      </c>
    </row>
    <row r="61" spans="1:5" ht="12.75">
      <c r="A61" s="30" t="s">
        <v>45</v>
      </c>
      <c r="E61" s="31" t="s">
        <v>159</v>
      </c>
    </row>
    <row r="62" spans="1:5" ht="63.75">
      <c r="A62" t="s">
        <v>47</v>
      </c>
      <c r="E62" s="29" t="s">
        <v>150</v>
      </c>
    </row>
    <row r="63" spans="1:16" ht="12.75">
      <c r="A63" s="18" t="s">
        <v>39</v>
      </c>
      <c s="23" t="s">
        <v>160</v>
      </c>
      <c s="23" t="s">
        <v>161</v>
      </c>
      <c s="18" t="s">
        <v>10</v>
      </c>
      <c s="24" t="s">
        <v>162</v>
      </c>
      <c s="25" t="s">
        <v>120</v>
      </c>
      <c s="26">
        <v>84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51">
      <c r="A64" s="28" t="s">
        <v>43</v>
      </c>
      <c r="E64" s="29" t="s">
        <v>163</v>
      </c>
    </row>
    <row r="65" spans="1:5" ht="12.75">
      <c r="A65" s="30" t="s">
        <v>45</v>
      </c>
      <c r="E65" s="31" t="s">
        <v>164</v>
      </c>
    </row>
    <row r="66" spans="1:5" ht="63.75">
      <c r="A66" t="s">
        <v>47</v>
      </c>
      <c r="E66" s="29" t="s">
        <v>150</v>
      </c>
    </row>
    <row r="67" spans="1:16" ht="12.75">
      <c r="A67" s="18" t="s">
        <v>39</v>
      </c>
      <c s="23" t="s">
        <v>165</v>
      </c>
      <c s="23" t="s">
        <v>166</v>
      </c>
      <c s="18" t="s">
        <v>10</v>
      </c>
      <c s="24" t="s">
        <v>167</v>
      </c>
      <c s="25" t="s">
        <v>120</v>
      </c>
      <c s="26">
        <v>126.6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51">
      <c r="A68" s="28" t="s">
        <v>43</v>
      </c>
      <c r="E68" s="29" t="s">
        <v>168</v>
      </c>
    </row>
    <row r="69" spans="1:5" ht="12.75">
      <c r="A69" s="30" t="s">
        <v>45</v>
      </c>
      <c r="E69" s="31" t="s">
        <v>169</v>
      </c>
    </row>
    <row r="70" spans="1:5" ht="63.75">
      <c r="A70" t="s">
        <v>47</v>
      </c>
      <c r="E70" s="29" t="s">
        <v>150</v>
      </c>
    </row>
    <row r="71" spans="1:16" ht="12.75">
      <c r="A71" s="18" t="s">
        <v>39</v>
      </c>
      <c s="23" t="s">
        <v>170</v>
      </c>
      <c s="23" t="s">
        <v>171</v>
      </c>
      <c s="18" t="s">
        <v>23</v>
      </c>
      <c s="24" t="s">
        <v>172</v>
      </c>
      <c s="25" t="s">
        <v>114</v>
      </c>
      <c s="26">
        <v>625.01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63.75">
      <c r="A72" s="28" t="s">
        <v>43</v>
      </c>
      <c r="E72" s="29" t="s">
        <v>173</v>
      </c>
    </row>
    <row r="73" spans="1:5" ht="38.25">
      <c r="A73" s="30" t="s">
        <v>45</v>
      </c>
      <c r="E73" s="31" t="s">
        <v>174</v>
      </c>
    </row>
    <row r="74" spans="1:5" ht="318.75">
      <c r="A74" t="s">
        <v>47</v>
      </c>
      <c r="E74" s="29" t="s">
        <v>175</v>
      </c>
    </row>
    <row r="75" spans="1:16" ht="12.75">
      <c r="A75" s="18" t="s">
        <v>39</v>
      </c>
      <c s="23" t="s">
        <v>176</v>
      </c>
      <c s="23" t="s">
        <v>171</v>
      </c>
      <c s="18" t="s">
        <v>17</v>
      </c>
      <c s="24" t="s">
        <v>172</v>
      </c>
      <c s="25" t="s">
        <v>114</v>
      </c>
      <c s="26">
        <v>49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51">
      <c r="A76" s="28" t="s">
        <v>43</v>
      </c>
      <c r="E76" s="29" t="s">
        <v>177</v>
      </c>
    </row>
    <row r="77" spans="1:5" ht="38.25">
      <c r="A77" s="30" t="s">
        <v>45</v>
      </c>
      <c r="E77" s="31" t="s">
        <v>178</v>
      </c>
    </row>
    <row r="78" spans="1:5" ht="318.75">
      <c r="A78" t="s">
        <v>47</v>
      </c>
      <c r="E78" s="29" t="s">
        <v>175</v>
      </c>
    </row>
    <row r="79" spans="1:16" ht="12.75">
      <c r="A79" s="18" t="s">
        <v>39</v>
      </c>
      <c s="23" t="s">
        <v>179</v>
      </c>
      <c s="23" t="s">
        <v>180</v>
      </c>
      <c s="18" t="s">
        <v>10</v>
      </c>
      <c s="24" t="s">
        <v>181</v>
      </c>
      <c s="25" t="s">
        <v>114</v>
      </c>
      <c s="26">
        <v>6.75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51">
      <c r="A80" s="28" t="s">
        <v>43</v>
      </c>
      <c r="E80" s="29" t="s">
        <v>182</v>
      </c>
    </row>
    <row r="81" spans="1:5" ht="12.75">
      <c r="A81" s="30" t="s">
        <v>45</v>
      </c>
      <c r="E81" s="31" t="s">
        <v>183</v>
      </c>
    </row>
    <row r="82" spans="1:5" ht="318.75">
      <c r="A82" t="s">
        <v>47</v>
      </c>
      <c r="E82" s="29" t="s">
        <v>175</v>
      </c>
    </row>
    <row r="83" spans="1:16" ht="12.75">
      <c r="A83" s="18" t="s">
        <v>39</v>
      </c>
      <c s="23" t="s">
        <v>184</v>
      </c>
      <c s="23" t="s">
        <v>185</v>
      </c>
      <c s="18" t="s">
        <v>10</v>
      </c>
      <c s="24" t="s">
        <v>186</v>
      </c>
      <c s="25" t="s">
        <v>114</v>
      </c>
      <c s="26">
        <v>95.2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43</v>
      </c>
      <c r="E84" s="29" t="s">
        <v>187</v>
      </c>
    </row>
    <row r="85" spans="1:5" ht="12.75">
      <c r="A85" s="30" t="s">
        <v>45</v>
      </c>
      <c r="E85" s="31" t="s">
        <v>188</v>
      </c>
    </row>
    <row r="86" spans="1:5" ht="191.25">
      <c r="A86" t="s">
        <v>47</v>
      </c>
      <c r="E86" s="29" t="s">
        <v>189</v>
      </c>
    </row>
    <row r="87" spans="1:16" ht="12.75">
      <c r="A87" s="18" t="s">
        <v>39</v>
      </c>
      <c s="23" t="s">
        <v>190</v>
      </c>
      <c s="23" t="s">
        <v>191</v>
      </c>
      <c s="18" t="s">
        <v>10</v>
      </c>
      <c s="24" t="s">
        <v>192</v>
      </c>
      <c s="25" t="s">
        <v>114</v>
      </c>
      <c s="26">
        <v>55.95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43</v>
      </c>
      <c r="E88" s="29" t="s">
        <v>193</v>
      </c>
    </row>
    <row r="89" spans="1:5" ht="38.25">
      <c r="A89" s="30" t="s">
        <v>45</v>
      </c>
      <c r="E89" s="31" t="s">
        <v>194</v>
      </c>
    </row>
    <row r="90" spans="1:5" ht="242.25">
      <c r="A90" t="s">
        <v>47</v>
      </c>
      <c r="E90" s="29" t="s">
        <v>195</v>
      </c>
    </row>
    <row r="91" spans="1:16" ht="12.75">
      <c r="A91" s="18" t="s">
        <v>39</v>
      </c>
      <c s="23" t="s">
        <v>196</v>
      </c>
      <c s="23" t="s">
        <v>197</v>
      </c>
      <c s="18" t="s">
        <v>23</v>
      </c>
      <c s="24" t="s">
        <v>198</v>
      </c>
      <c s="25" t="s">
        <v>114</v>
      </c>
      <c s="26">
        <v>36.55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25.5">
      <c r="A92" s="28" t="s">
        <v>43</v>
      </c>
      <c r="E92" s="29" t="s">
        <v>199</v>
      </c>
    </row>
    <row r="93" spans="1:5" ht="12.75">
      <c r="A93" s="30" t="s">
        <v>45</v>
      </c>
      <c r="E93" s="31" t="s">
        <v>200</v>
      </c>
    </row>
    <row r="94" spans="1:5" ht="229.5">
      <c r="A94" t="s">
        <v>47</v>
      </c>
      <c r="E94" s="29" t="s">
        <v>201</v>
      </c>
    </row>
    <row r="95" spans="1:16" ht="12.75">
      <c r="A95" s="18" t="s">
        <v>39</v>
      </c>
      <c s="23" t="s">
        <v>202</v>
      </c>
      <c s="23" t="s">
        <v>197</v>
      </c>
      <c s="18" t="s">
        <v>17</v>
      </c>
      <c s="24" t="s">
        <v>198</v>
      </c>
      <c s="25" t="s">
        <v>114</v>
      </c>
      <c s="26">
        <v>6.45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25.5">
      <c r="A96" s="28" t="s">
        <v>43</v>
      </c>
      <c r="E96" s="29" t="s">
        <v>203</v>
      </c>
    </row>
    <row r="97" spans="1:5" ht="12.75">
      <c r="A97" s="30" t="s">
        <v>45</v>
      </c>
      <c r="E97" s="31" t="s">
        <v>204</v>
      </c>
    </row>
    <row r="98" spans="1:5" ht="229.5">
      <c r="A98" t="s">
        <v>47</v>
      </c>
      <c r="E98" s="29" t="s">
        <v>201</v>
      </c>
    </row>
    <row r="99" spans="1:16" ht="12.75">
      <c r="A99" s="18" t="s">
        <v>39</v>
      </c>
      <c s="23" t="s">
        <v>205</v>
      </c>
      <c s="23" t="s">
        <v>197</v>
      </c>
      <c s="18" t="s">
        <v>16</v>
      </c>
      <c s="24" t="s">
        <v>198</v>
      </c>
      <c s="25" t="s">
        <v>114</v>
      </c>
      <c s="26">
        <v>7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43</v>
      </c>
      <c r="E100" s="29" t="s">
        <v>206</v>
      </c>
    </row>
    <row r="101" spans="1:5" ht="12.75">
      <c r="A101" s="30" t="s">
        <v>45</v>
      </c>
      <c r="E101" s="31" t="s">
        <v>207</v>
      </c>
    </row>
    <row r="102" spans="1:5" ht="229.5">
      <c r="A102" t="s">
        <v>47</v>
      </c>
      <c r="E102" s="29" t="s">
        <v>201</v>
      </c>
    </row>
    <row r="103" spans="1:16" ht="12.75">
      <c r="A103" s="18" t="s">
        <v>39</v>
      </c>
      <c s="23" t="s">
        <v>208</v>
      </c>
      <c s="23" t="s">
        <v>209</v>
      </c>
      <c s="18" t="s">
        <v>10</v>
      </c>
      <c s="24" t="s">
        <v>210</v>
      </c>
      <c s="25" t="s">
        <v>114</v>
      </c>
      <c s="26">
        <v>6.75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25.5">
      <c r="A104" s="28" t="s">
        <v>43</v>
      </c>
      <c r="E104" s="29" t="s">
        <v>211</v>
      </c>
    </row>
    <row r="105" spans="1:5" ht="12.75">
      <c r="A105" s="30" t="s">
        <v>45</v>
      </c>
      <c r="E105" s="31" t="s">
        <v>183</v>
      </c>
    </row>
    <row r="106" spans="1:5" ht="293.25">
      <c r="A106" t="s">
        <v>47</v>
      </c>
      <c r="E106" s="29" t="s">
        <v>212</v>
      </c>
    </row>
    <row r="107" spans="1:16" ht="12.75">
      <c r="A107" s="18" t="s">
        <v>39</v>
      </c>
      <c s="23" t="s">
        <v>213</v>
      </c>
      <c s="23" t="s">
        <v>214</v>
      </c>
      <c s="18" t="s">
        <v>10</v>
      </c>
      <c s="24" t="s">
        <v>215</v>
      </c>
      <c s="25" t="s">
        <v>216</v>
      </c>
      <c s="26">
        <v>723.6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25.5">
      <c r="A108" s="28" t="s">
        <v>43</v>
      </c>
      <c r="E108" s="29" t="s">
        <v>217</v>
      </c>
    </row>
    <row r="109" spans="1:5" ht="12.75">
      <c r="A109" s="30" t="s">
        <v>45</v>
      </c>
      <c r="E109" s="31" t="s">
        <v>218</v>
      </c>
    </row>
    <row r="110" spans="1:5" ht="38.25">
      <c r="A110" t="s">
        <v>47</v>
      </c>
      <c r="E110" s="29" t="s">
        <v>219</v>
      </c>
    </row>
    <row r="111" spans="1:16" ht="12.75">
      <c r="A111" s="18" t="s">
        <v>39</v>
      </c>
      <c s="23" t="s">
        <v>220</v>
      </c>
      <c s="23" t="s">
        <v>221</v>
      </c>
      <c s="18" t="s">
        <v>10</v>
      </c>
      <c s="24" t="s">
        <v>222</v>
      </c>
      <c s="25" t="s">
        <v>216</v>
      </c>
      <c s="26">
        <v>723.6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43</v>
      </c>
      <c r="E112" s="29" t="s">
        <v>223</v>
      </c>
    </row>
    <row r="113" spans="1:5" ht="12.75">
      <c r="A113" s="30" t="s">
        <v>45</v>
      </c>
      <c r="E113" s="31" t="s">
        <v>218</v>
      </c>
    </row>
    <row r="114" spans="1:5" ht="25.5">
      <c r="A114" t="s">
        <v>47</v>
      </c>
      <c r="E114" s="29" t="s">
        <v>224</v>
      </c>
    </row>
    <row r="115" spans="1:16" ht="12.75">
      <c r="A115" s="18" t="s">
        <v>39</v>
      </c>
      <c s="23" t="s">
        <v>225</v>
      </c>
      <c s="23" t="s">
        <v>226</v>
      </c>
      <c s="18" t="s">
        <v>10</v>
      </c>
      <c s="24" t="s">
        <v>227</v>
      </c>
      <c s="25" t="s">
        <v>114</v>
      </c>
      <c s="26">
        <v>95.2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43</v>
      </c>
      <c r="E116" s="29" t="s">
        <v>10</v>
      </c>
    </row>
    <row r="117" spans="1:5" ht="12.75">
      <c r="A117" s="30" t="s">
        <v>45</v>
      </c>
      <c r="E117" s="31" t="s">
        <v>188</v>
      </c>
    </row>
    <row r="118" spans="1:5" ht="51">
      <c r="A118" t="s">
        <v>47</v>
      </c>
      <c r="E118" s="29" t="s">
        <v>228</v>
      </c>
    </row>
    <row r="119" spans="1:18" ht="12.75" customHeight="1">
      <c r="A119" s="5" t="s">
        <v>37</v>
      </c>
      <c s="5"/>
      <c s="35" t="s">
        <v>17</v>
      </c>
      <c s="5"/>
      <c s="21" t="s">
        <v>229</v>
      </c>
      <c s="5"/>
      <c s="5"/>
      <c s="5"/>
      <c s="36">
        <f>0+Q119</f>
      </c>
      <c r="O119">
        <f>0+R119</f>
      </c>
      <c r="Q119">
        <f>0+I120+I124+I128</f>
      </c>
      <c>
        <f>0+O120+O124+O128</f>
      </c>
    </row>
    <row r="120" spans="1:16" ht="12.75">
      <c r="A120" s="18" t="s">
        <v>39</v>
      </c>
      <c s="23" t="s">
        <v>230</v>
      </c>
      <c s="23" t="s">
        <v>231</v>
      </c>
      <c s="18" t="s">
        <v>10</v>
      </c>
      <c s="24" t="s">
        <v>232</v>
      </c>
      <c s="25" t="s">
        <v>114</v>
      </c>
      <c s="26">
        <v>588.5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51">
      <c r="A121" s="28" t="s">
        <v>43</v>
      </c>
      <c r="E121" s="29" t="s">
        <v>233</v>
      </c>
    </row>
    <row r="122" spans="1:5" ht="38.25">
      <c r="A122" s="30" t="s">
        <v>45</v>
      </c>
      <c r="E122" s="31" t="s">
        <v>234</v>
      </c>
    </row>
    <row r="123" spans="1:5" ht="38.25">
      <c r="A123" t="s">
        <v>47</v>
      </c>
      <c r="E123" s="29" t="s">
        <v>235</v>
      </c>
    </row>
    <row r="124" spans="1:16" ht="12.75">
      <c r="A124" s="18" t="s">
        <v>39</v>
      </c>
      <c s="23" t="s">
        <v>236</v>
      </c>
      <c s="23" t="s">
        <v>237</v>
      </c>
      <c s="18" t="s">
        <v>23</v>
      </c>
      <c s="24" t="s">
        <v>238</v>
      </c>
      <c s="25" t="s">
        <v>216</v>
      </c>
      <c s="26">
        <v>232.2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38.25">
      <c r="A125" s="28" t="s">
        <v>43</v>
      </c>
      <c r="E125" s="29" t="s">
        <v>239</v>
      </c>
    </row>
    <row r="126" spans="1:5" ht="12.75">
      <c r="A126" s="30" t="s">
        <v>45</v>
      </c>
      <c r="E126" s="31" t="s">
        <v>240</v>
      </c>
    </row>
    <row r="127" spans="1:5" ht="102">
      <c r="A127" t="s">
        <v>47</v>
      </c>
      <c r="E127" s="29" t="s">
        <v>241</v>
      </c>
    </row>
    <row r="128" spans="1:16" ht="12.75">
      <c r="A128" s="18" t="s">
        <v>39</v>
      </c>
      <c s="23" t="s">
        <v>242</v>
      </c>
      <c s="23" t="s">
        <v>237</v>
      </c>
      <c s="18" t="s">
        <v>17</v>
      </c>
      <c s="24" t="s">
        <v>238</v>
      </c>
      <c s="25" t="s">
        <v>216</v>
      </c>
      <c s="26">
        <v>2690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63.75">
      <c r="A129" s="28" t="s">
        <v>43</v>
      </c>
      <c r="E129" s="29" t="s">
        <v>243</v>
      </c>
    </row>
    <row r="130" spans="1:5" ht="38.25">
      <c r="A130" s="30" t="s">
        <v>45</v>
      </c>
      <c r="E130" s="31" t="s">
        <v>244</v>
      </c>
    </row>
    <row r="131" spans="1:5" ht="102">
      <c r="A131" t="s">
        <v>47</v>
      </c>
      <c r="E131" s="29" t="s">
        <v>241</v>
      </c>
    </row>
    <row r="132" spans="1:18" ht="12.75" customHeight="1">
      <c r="A132" s="5" t="s">
        <v>37</v>
      </c>
      <c s="5"/>
      <c s="35" t="s">
        <v>27</v>
      </c>
      <c s="5"/>
      <c s="21" t="s">
        <v>245</v>
      </c>
      <c s="5"/>
      <c s="5"/>
      <c s="5"/>
      <c s="36">
        <f>0+Q132</f>
      </c>
      <c r="O132">
        <f>0+R132</f>
      </c>
      <c r="Q132">
        <f>0+I133+I137</f>
      </c>
      <c>
        <f>0+O133+O137</f>
      </c>
    </row>
    <row r="133" spans="1:16" ht="12.75">
      <c r="A133" s="18" t="s">
        <v>39</v>
      </c>
      <c s="23" t="s">
        <v>246</v>
      </c>
      <c s="23" t="s">
        <v>247</v>
      </c>
      <c s="18" t="s">
        <v>10</v>
      </c>
      <c s="24" t="s">
        <v>248</v>
      </c>
      <c s="25" t="s">
        <v>114</v>
      </c>
      <c s="26">
        <v>6.545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43</v>
      </c>
      <c r="E134" s="29" t="s">
        <v>10</v>
      </c>
    </row>
    <row r="135" spans="1:5" ht="63.75">
      <c r="A135" s="30" t="s">
        <v>45</v>
      </c>
      <c r="E135" s="31" t="s">
        <v>249</v>
      </c>
    </row>
    <row r="136" spans="1:5" ht="38.25">
      <c r="A136" t="s">
        <v>47</v>
      </c>
      <c r="E136" s="29" t="s">
        <v>235</v>
      </c>
    </row>
    <row r="137" spans="1:16" ht="12.75">
      <c r="A137" s="18" t="s">
        <v>39</v>
      </c>
      <c s="23" t="s">
        <v>250</v>
      </c>
      <c s="23" t="s">
        <v>251</v>
      </c>
      <c s="18" t="s">
        <v>10</v>
      </c>
      <c s="24" t="s">
        <v>252</v>
      </c>
      <c s="25" t="s">
        <v>114</v>
      </c>
      <c s="26">
        <v>0.425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43</v>
      </c>
      <c r="E138" s="29" t="s">
        <v>253</v>
      </c>
    </row>
    <row r="139" spans="1:5" ht="12.75">
      <c r="A139" s="30" t="s">
        <v>45</v>
      </c>
      <c r="E139" s="31" t="s">
        <v>254</v>
      </c>
    </row>
    <row r="140" spans="1:5" ht="102">
      <c r="A140" t="s">
        <v>47</v>
      </c>
      <c r="E140" s="29" t="s">
        <v>255</v>
      </c>
    </row>
    <row r="141" spans="1:18" ht="12.75" customHeight="1">
      <c r="A141" s="5" t="s">
        <v>37</v>
      </c>
      <c s="5"/>
      <c s="35" t="s">
        <v>29</v>
      </c>
      <c s="5"/>
      <c s="21" t="s">
        <v>256</v>
      </c>
      <c s="5"/>
      <c s="5"/>
      <c s="5"/>
      <c s="36">
        <f>0+Q141</f>
      </c>
      <c r="O141">
        <f>0+R141</f>
      </c>
      <c r="Q141">
        <f>0+I142+I146+I150+I154+I158+I162+I166+I170+I174+I178+I182+I186+I190+I194+I198+I202+I206+I210</f>
      </c>
      <c>
        <f>0+O142+O146+O150+O154+O158+O162+O166+O170+O174+O178+O182+O186+O190+O194+O198+O202+O206+O210</f>
      </c>
    </row>
    <row r="142" spans="1:16" ht="12.75">
      <c r="A142" s="18" t="s">
        <v>39</v>
      </c>
      <c s="23" t="s">
        <v>257</v>
      </c>
      <c s="23" t="s">
        <v>258</v>
      </c>
      <c s="18" t="s">
        <v>10</v>
      </c>
      <c s="24" t="s">
        <v>259</v>
      </c>
      <c s="25" t="s">
        <v>216</v>
      </c>
      <c s="26">
        <v>375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25.5">
      <c r="A143" s="28" t="s">
        <v>43</v>
      </c>
      <c r="E143" s="29" t="s">
        <v>260</v>
      </c>
    </row>
    <row r="144" spans="1:5" ht="12.75">
      <c r="A144" s="30" t="s">
        <v>45</v>
      </c>
      <c r="E144" s="31" t="s">
        <v>261</v>
      </c>
    </row>
    <row r="145" spans="1:5" ht="127.5">
      <c r="A145" t="s">
        <v>47</v>
      </c>
      <c r="E145" s="29" t="s">
        <v>262</v>
      </c>
    </row>
    <row r="146" spans="1:16" ht="12.75">
      <c r="A146" s="18" t="s">
        <v>39</v>
      </c>
      <c s="23" t="s">
        <v>263</v>
      </c>
      <c s="23" t="s">
        <v>264</v>
      </c>
      <c s="18" t="s">
        <v>10</v>
      </c>
      <c s="24" t="s">
        <v>265</v>
      </c>
      <c s="25" t="s">
        <v>216</v>
      </c>
      <c s="26">
        <v>425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43</v>
      </c>
      <c r="E147" s="29" t="s">
        <v>266</v>
      </c>
    </row>
    <row r="148" spans="1:5" ht="12.75">
      <c r="A148" s="30" t="s">
        <v>45</v>
      </c>
      <c r="E148" s="31" t="s">
        <v>267</v>
      </c>
    </row>
    <row r="149" spans="1:5" ht="51">
      <c r="A149" t="s">
        <v>47</v>
      </c>
      <c r="E149" s="29" t="s">
        <v>268</v>
      </c>
    </row>
    <row r="150" spans="1:16" ht="12.75">
      <c r="A150" s="18" t="s">
        <v>39</v>
      </c>
      <c s="23" t="s">
        <v>269</v>
      </c>
      <c s="23" t="s">
        <v>270</v>
      </c>
      <c s="18" t="s">
        <v>10</v>
      </c>
      <c s="24" t="s">
        <v>271</v>
      </c>
      <c s="25" t="s">
        <v>216</v>
      </c>
      <c s="26">
        <v>783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43</v>
      </c>
      <c r="E151" s="29" t="s">
        <v>272</v>
      </c>
    </row>
    <row r="152" spans="1:5" ht="12.75">
      <c r="A152" s="30" t="s">
        <v>45</v>
      </c>
      <c r="E152" s="31" t="s">
        <v>273</v>
      </c>
    </row>
    <row r="153" spans="1:5" ht="51">
      <c r="A153" t="s">
        <v>47</v>
      </c>
      <c r="E153" s="29" t="s">
        <v>268</v>
      </c>
    </row>
    <row r="154" spans="1:16" ht="12.75">
      <c r="A154" s="18" t="s">
        <v>39</v>
      </c>
      <c s="23" t="s">
        <v>274</v>
      </c>
      <c s="23" t="s">
        <v>275</v>
      </c>
      <c s="18" t="s">
        <v>10</v>
      </c>
      <c s="24" t="s">
        <v>276</v>
      </c>
      <c s="25" t="s">
        <v>216</v>
      </c>
      <c s="26">
        <v>85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43</v>
      </c>
      <c r="E155" s="29" t="s">
        <v>10</v>
      </c>
    </row>
    <row r="156" spans="1:5" ht="12.75">
      <c r="A156" s="30" t="s">
        <v>45</v>
      </c>
      <c r="E156" s="31" t="s">
        <v>277</v>
      </c>
    </row>
    <row r="157" spans="1:5" ht="102">
      <c r="A157" t="s">
        <v>47</v>
      </c>
      <c r="E157" s="29" t="s">
        <v>278</v>
      </c>
    </row>
    <row r="158" spans="1:16" ht="12.75">
      <c r="A158" s="18" t="s">
        <v>39</v>
      </c>
      <c s="23" t="s">
        <v>279</v>
      </c>
      <c s="23" t="s">
        <v>280</v>
      </c>
      <c s="18" t="s">
        <v>10</v>
      </c>
      <c s="24" t="s">
        <v>281</v>
      </c>
      <c s="25" t="s">
        <v>216</v>
      </c>
      <c s="26">
        <v>6601.68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25.5">
      <c r="A159" s="28" t="s">
        <v>43</v>
      </c>
      <c r="E159" s="29" t="s">
        <v>282</v>
      </c>
    </row>
    <row r="160" spans="1:5" ht="12.75">
      <c r="A160" s="30" t="s">
        <v>45</v>
      </c>
      <c r="E160" s="31" t="s">
        <v>283</v>
      </c>
    </row>
    <row r="161" spans="1:5" ht="76.5">
      <c r="A161" t="s">
        <v>47</v>
      </c>
      <c r="E161" s="29" t="s">
        <v>284</v>
      </c>
    </row>
    <row r="162" spans="1:16" ht="12.75">
      <c r="A162" s="18" t="s">
        <v>39</v>
      </c>
      <c s="23" t="s">
        <v>285</v>
      </c>
      <c s="23" t="s">
        <v>286</v>
      </c>
      <c s="18" t="s">
        <v>10</v>
      </c>
      <c s="24" t="s">
        <v>287</v>
      </c>
      <c s="25" t="s">
        <v>216</v>
      </c>
      <c s="26">
        <v>686.6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43</v>
      </c>
      <c r="E163" s="29" t="s">
        <v>288</v>
      </c>
    </row>
    <row r="164" spans="1:5" ht="51">
      <c r="A164" s="30" t="s">
        <v>45</v>
      </c>
      <c r="E164" s="31" t="s">
        <v>289</v>
      </c>
    </row>
    <row r="165" spans="1:5" ht="102">
      <c r="A165" t="s">
        <v>47</v>
      </c>
      <c r="E165" s="29" t="s">
        <v>278</v>
      </c>
    </row>
    <row r="166" spans="1:16" ht="12.75">
      <c r="A166" s="18" t="s">
        <v>39</v>
      </c>
      <c s="23" t="s">
        <v>290</v>
      </c>
      <c s="23" t="s">
        <v>291</v>
      </c>
      <c s="18" t="s">
        <v>10</v>
      </c>
      <c s="24" t="s">
        <v>292</v>
      </c>
      <c s="25" t="s">
        <v>216</v>
      </c>
      <c s="26">
        <v>6602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25.5">
      <c r="A167" s="28" t="s">
        <v>43</v>
      </c>
      <c r="E167" s="29" t="s">
        <v>293</v>
      </c>
    </row>
    <row r="168" spans="1:5" ht="12.75">
      <c r="A168" s="30" t="s">
        <v>45</v>
      </c>
      <c r="E168" s="31" t="s">
        <v>294</v>
      </c>
    </row>
    <row r="169" spans="1:5" ht="51">
      <c r="A169" t="s">
        <v>47</v>
      </c>
      <c r="E169" s="29" t="s">
        <v>295</v>
      </c>
    </row>
    <row r="170" spans="1:16" ht="12.75">
      <c r="A170" s="18" t="s">
        <v>39</v>
      </c>
      <c s="23" t="s">
        <v>296</v>
      </c>
      <c s="23" t="s">
        <v>297</v>
      </c>
      <c s="18" t="s">
        <v>23</v>
      </c>
      <c s="24" t="s">
        <v>298</v>
      </c>
      <c s="25" t="s">
        <v>216</v>
      </c>
      <c s="26">
        <v>10899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25.5">
      <c r="A171" s="28" t="s">
        <v>43</v>
      </c>
      <c r="E171" s="29" t="s">
        <v>299</v>
      </c>
    </row>
    <row r="172" spans="1:5" ht="51">
      <c r="A172" s="30" t="s">
        <v>45</v>
      </c>
      <c r="E172" s="31" t="s">
        <v>300</v>
      </c>
    </row>
    <row r="173" spans="1:5" ht="51">
      <c r="A173" t="s">
        <v>47</v>
      </c>
      <c r="E173" s="29" t="s">
        <v>295</v>
      </c>
    </row>
    <row r="174" spans="1:16" ht="12.75">
      <c r="A174" s="18" t="s">
        <v>39</v>
      </c>
      <c s="23" t="s">
        <v>301</v>
      </c>
      <c s="23" t="s">
        <v>297</v>
      </c>
      <c s="18" t="s">
        <v>17</v>
      </c>
      <c s="24" t="s">
        <v>298</v>
      </c>
      <c s="25" t="s">
        <v>216</v>
      </c>
      <c s="26">
        <v>8265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25.5">
      <c r="A175" s="28" t="s">
        <v>43</v>
      </c>
      <c r="E175" s="29" t="s">
        <v>302</v>
      </c>
    </row>
    <row r="176" spans="1:5" ht="38.25">
      <c r="A176" s="30" t="s">
        <v>45</v>
      </c>
      <c r="E176" s="31" t="s">
        <v>303</v>
      </c>
    </row>
    <row r="177" spans="1:5" ht="51">
      <c r="A177" t="s">
        <v>47</v>
      </c>
      <c r="E177" s="29" t="s">
        <v>295</v>
      </c>
    </row>
    <row r="178" spans="1:16" ht="12.75">
      <c r="A178" s="18" t="s">
        <v>39</v>
      </c>
      <c s="23" t="s">
        <v>304</v>
      </c>
      <c s="23" t="s">
        <v>305</v>
      </c>
      <c s="18" t="s">
        <v>10</v>
      </c>
      <c s="24" t="s">
        <v>306</v>
      </c>
      <c s="25" t="s">
        <v>216</v>
      </c>
      <c s="26">
        <v>4741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25.5">
      <c r="A179" s="28" t="s">
        <v>43</v>
      </c>
      <c r="E179" s="29" t="s">
        <v>307</v>
      </c>
    </row>
    <row r="180" spans="1:5" ht="38.25">
      <c r="A180" s="30" t="s">
        <v>45</v>
      </c>
      <c r="E180" s="31" t="s">
        <v>308</v>
      </c>
    </row>
    <row r="181" spans="1:5" ht="51">
      <c r="A181" t="s">
        <v>47</v>
      </c>
      <c r="E181" s="29" t="s">
        <v>295</v>
      </c>
    </row>
    <row r="182" spans="1:16" ht="12.75">
      <c r="A182" s="18" t="s">
        <v>39</v>
      </c>
      <c s="23" t="s">
        <v>309</v>
      </c>
      <c s="23" t="s">
        <v>310</v>
      </c>
      <c s="18" t="s">
        <v>10</v>
      </c>
      <c s="24" t="s">
        <v>311</v>
      </c>
      <c s="25" t="s">
        <v>216</v>
      </c>
      <c s="26">
        <v>10899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12.75">
      <c r="A183" s="28" t="s">
        <v>43</v>
      </c>
      <c r="E183" s="29" t="s">
        <v>312</v>
      </c>
    </row>
    <row r="184" spans="1:5" ht="51">
      <c r="A184" s="30" t="s">
        <v>45</v>
      </c>
      <c r="E184" s="31" t="s">
        <v>300</v>
      </c>
    </row>
    <row r="185" spans="1:5" ht="140.25">
      <c r="A185" t="s">
        <v>47</v>
      </c>
      <c r="E185" s="29" t="s">
        <v>313</v>
      </c>
    </row>
    <row r="186" spans="1:16" ht="12.75">
      <c r="A186" s="18" t="s">
        <v>39</v>
      </c>
      <c s="23" t="s">
        <v>314</v>
      </c>
      <c s="23" t="s">
        <v>315</v>
      </c>
      <c s="18" t="s">
        <v>10</v>
      </c>
      <c s="24" t="s">
        <v>316</v>
      </c>
      <c s="25" t="s">
        <v>216</v>
      </c>
      <c s="26">
        <v>9264.66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25.5">
      <c r="A187" s="28" t="s">
        <v>43</v>
      </c>
      <c r="E187" s="29" t="s">
        <v>317</v>
      </c>
    </row>
    <row r="188" spans="1:5" ht="38.25">
      <c r="A188" s="30" t="s">
        <v>45</v>
      </c>
      <c r="E188" s="31" t="s">
        <v>318</v>
      </c>
    </row>
    <row r="189" spans="1:5" ht="140.25">
      <c r="A189" t="s">
        <v>47</v>
      </c>
      <c r="E189" s="29" t="s">
        <v>313</v>
      </c>
    </row>
    <row r="190" spans="1:16" ht="12.75">
      <c r="A190" s="18" t="s">
        <v>39</v>
      </c>
      <c s="23" t="s">
        <v>319</v>
      </c>
      <c s="23" t="s">
        <v>320</v>
      </c>
      <c s="18" t="s">
        <v>10</v>
      </c>
      <c s="24" t="s">
        <v>321</v>
      </c>
      <c s="25" t="s">
        <v>216</v>
      </c>
      <c s="26">
        <v>1852.32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25.5">
      <c r="A191" s="28" t="s">
        <v>43</v>
      </c>
      <c r="E191" s="29" t="s">
        <v>322</v>
      </c>
    </row>
    <row r="192" spans="1:5" ht="12.75">
      <c r="A192" s="30" t="s">
        <v>45</v>
      </c>
      <c r="E192" s="31" t="s">
        <v>323</v>
      </c>
    </row>
    <row r="193" spans="1:5" ht="140.25">
      <c r="A193" t="s">
        <v>47</v>
      </c>
      <c r="E193" s="29" t="s">
        <v>313</v>
      </c>
    </row>
    <row r="194" spans="1:16" ht="12.75">
      <c r="A194" s="18" t="s">
        <v>39</v>
      </c>
      <c s="23" t="s">
        <v>324</v>
      </c>
      <c s="23" t="s">
        <v>325</v>
      </c>
      <c s="18" t="s">
        <v>10</v>
      </c>
      <c s="24" t="s">
        <v>326</v>
      </c>
      <c s="25" t="s">
        <v>216</v>
      </c>
      <c s="26">
        <v>6477.12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12.75">
      <c r="A195" s="28" t="s">
        <v>43</v>
      </c>
      <c r="E195" s="29" t="s">
        <v>327</v>
      </c>
    </row>
    <row r="196" spans="1:5" ht="12.75">
      <c r="A196" s="30" t="s">
        <v>45</v>
      </c>
      <c r="E196" s="31" t="s">
        <v>328</v>
      </c>
    </row>
    <row r="197" spans="1:5" ht="140.25">
      <c r="A197" t="s">
        <v>47</v>
      </c>
      <c r="E197" s="29" t="s">
        <v>313</v>
      </c>
    </row>
    <row r="198" spans="1:16" ht="12.75">
      <c r="A198" s="18" t="s">
        <v>39</v>
      </c>
      <c s="23" t="s">
        <v>329</v>
      </c>
      <c s="23" t="s">
        <v>330</v>
      </c>
      <c s="18" t="s">
        <v>10</v>
      </c>
      <c s="24" t="s">
        <v>331</v>
      </c>
      <c s="25" t="s">
        <v>216</v>
      </c>
      <c s="26">
        <v>1888.64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43</v>
      </c>
      <c r="E199" s="29" t="s">
        <v>327</v>
      </c>
    </row>
    <row r="200" spans="1:5" ht="12.75">
      <c r="A200" s="30" t="s">
        <v>45</v>
      </c>
      <c r="E200" s="31" t="s">
        <v>332</v>
      </c>
    </row>
    <row r="201" spans="1:5" ht="140.25">
      <c r="A201" t="s">
        <v>47</v>
      </c>
      <c r="E201" s="29" t="s">
        <v>313</v>
      </c>
    </row>
    <row r="202" spans="1:16" ht="12.75">
      <c r="A202" s="18" t="s">
        <v>39</v>
      </c>
      <c s="23" t="s">
        <v>333</v>
      </c>
      <c s="23" t="s">
        <v>334</v>
      </c>
      <c s="18" t="s">
        <v>10</v>
      </c>
      <c s="24" t="s">
        <v>335</v>
      </c>
      <c s="25" t="s">
        <v>216</v>
      </c>
      <c s="26">
        <v>133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43</v>
      </c>
      <c r="E203" s="29" t="s">
        <v>336</v>
      </c>
    </row>
    <row r="204" spans="1:5" ht="12.75">
      <c r="A204" s="30" t="s">
        <v>45</v>
      </c>
      <c r="E204" s="31" t="s">
        <v>337</v>
      </c>
    </row>
    <row r="205" spans="1:5" ht="25.5">
      <c r="A205" t="s">
        <v>47</v>
      </c>
      <c r="E205" s="29" t="s">
        <v>338</v>
      </c>
    </row>
    <row r="206" spans="1:16" ht="12.75">
      <c r="A206" s="18" t="s">
        <v>39</v>
      </c>
      <c s="23" t="s">
        <v>339</v>
      </c>
      <c s="23" t="s">
        <v>340</v>
      </c>
      <c s="18" t="s">
        <v>10</v>
      </c>
      <c s="24" t="s">
        <v>341</v>
      </c>
      <c s="25" t="s">
        <v>114</v>
      </c>
      <c s="26">
        <v>26.142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38.25">
      <c r="A207" s="28" t="s">
        <v>43</v>
      </c>
      <c r="E207" s="29" t="s">
        <v>342</v>
      </c>
    </row>
    <row r="208" spans="1:5" ht="38.25">
      <c r="A208" s="30" t="s">
        <v>45</v>
      </c>
      <c r="E208" s="31" t="s">
        <v>130</v>
      </c>
    </row>
    <row r="209" spans="1:5" ht="204">
      <c r="A209" t="s">
        <v>47</v>
      </c>
      <c r="E209" s="29" t="s">
        <v>343</v>
      </c>
    </row>
    <row r="210" spans="1:16" ht="12.75">
      <c r="A210" s="18" t="s">
        <v>39</v>
      </c>
      <c s="23" t="s">
        <v>344</v>
      </c>
      <c s="23" t="s">
        <v>345</v>
      </c>
      <c s="18" t="s">
        <v>10</v>
      </c>
      <c s="24" t="s">
        <v>346</v>
      </c>
      <c s="25" t="s">
        <v>120</v>
      </c>
      <c s="26">
        <v>100.8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38.25">
      <c r="A211" s="28" t="s">
        <v>43</v>
      </c>
      <c r="E211" s="29" t="s">
        <v>347</v>
      </c>
    </row>
    <row r="212" spans="1:5" ht="38.25">
      <c r="A212" s="30" t="s">
        <v>45</v>
      </c>
      <c r="E212" s="31" t="s">
        <v>348</v>
      </c>
    </row>
    <row r="213" spans="1:5" ht="51">
      <c r="A213" t="s">
        <v>47</v>
      </c>
      <c r="E213" s="29" t="s">
        <v>349</v>
      </c>
    </row>
    <row r="214" spans="1:18" ht="12.75" customHeight="1">
      <c r="A214" s="5" t="s">
        <v>37</v>
      </c>
      <c s="5"/>
      <c s="35" t="s">
        <v>71</v>
      </c>
      <c s="5"/>
      <c s="21" t="s">
        <v>350</v>
      </c>
      <c s="5"/>
      <c s="5"/>
      <c s="5"/>
      <c s="36">
        <f>0+Q214</f>
      </c>
      <c r="O214">
        <f>0+R214</f>
      </c>
      <c r="Q214">
        <f>0+I215+I219+I223</f>
      </c>
      <c>
        <f>0+O215+O219+O223</f>
      </c>
    </row>
    <row r="215" spans="1:16" ht="12.75">
      <c r="A215" s="18" t="s">
        <v>39</v>
      </c>
      <c s="23" t="s">
        <v>351</v>
      </c>
      <c s="23" t="s">
        <v>352</v>
      </c>
      <c s="18" t="s">
        <v>10</v>
      </c>
      <c s="24" t="s">
        <v>353</v>
      </c>
      <c s="25" t="s">
        <v>120</v>
      </c>
      <c s="26">
        <v>7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43</v>
      </c>
      <c r="E216" s="29" t="s">
        <v>354</v>
      </c>
    </row>
    <row r="217" spans="1:5" ht="12.75">
      <c r="A217" s="30" t="s">
        <v>45</v>
      </c>
      <c r="E217" s="31" t="s">
        <v>355</v>
      </c>
    </row>
    <row r="218" spans="1:5" ht="255">
      <c r="A218" t="s">
        <v>47</v>
      </c>
      <c r="E218" s="29" t="s">
        <v>356</v>
      </c>
    </row>
    <row r="219" spans="1:16" ht="12.75">
      <c r="A219" s="18" t="s">
        <v>39</v>
      </c>
      <c s="23" t="s">
        <v>357</v>
      </c>
      <c s="23" t="s">
        <v>358</v>
      </c>
      <c s="18" t="s">
        <v>10</v>
      </c>
      <c s="24" t="s">
        <v>359</v>
      </c>
      <c s="25" t="s">
        <v>85</v>
      </c>
      <c s="26">
        <v>2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43</v>
      </c>
      <c r="E220" s="29" t="s">
        <v>10</v>
      </c>
    </row>
    <row r="221" spans="1:5" ht="12.75">
      <c r="A221" s="30" t="s">
        <v>45</v>
      </c>
      <c r="E221" s="31" t="s">
        <v>360</v>
      </c>
    </row>
    <row r="222" spans="1:5" ht="76.5">
      <c r="A222" t="s">
        <v>47</v>
      </c>
      <c r="E222" s="29" t="s">
        <v>361</v>
      </c>
    </row>
    <row r="223" spans="1:16" ht="12.75">
      <c r="A223" s="18" t="s">
        <v>39</v>
      </c>
      <c s="23" t="s">
        <v>362</v>
      </c>
      <c s="23" t="s">
        <v>363</v>
      </c>
      <c s="18" t="s">
        <v>10</v>
      </c>
      <c s="24" t="s">
        <v>364</v>
      </c>
      <c s="25" t="s">
        <v>85</v>
      </c>
      <c s="26">
        <v>7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43</v>
      </c>
      <c r="E224" s="29" t="s">
        <v>365</v>
      </c>
    </row>
    <row r="225" spans="1:5" ht="12.75">
      <c r="A225" s="30" t="s">
        <v>45</v>
      </c>
      <c r="E225" s="31" t="s">
        <v>159</v>
      </c>
    </row>
    <row r="226" spans="1:5" ht="12.75">
      <c r="A226" t="s">
        <v>47</v>
      </c>
      <c r="E226" s="29" t="s">
        <v>366</v>
      </c>
    </row>
    <row r="227" spans="1:18" ht="12.75" customHeight="1">
      <c r="A227" s="5" t="s">
        <v>37</v>
      </c>
      <c s="5"/>
      <c s="35" t="s">
        <v>34</v>
      </c>
      <c s="5"/>
      <c s="21" t="s">
        <v>367</v>
      </c>
      <c s="5"/>
      <c s="5"/>
      <c s="5"/>
      <c s="36">
        <f>0+Q227</f>
      </c>
      <c r="O227">
        <f>0+R227</f>
      </c>
      <c r="Q227">
        <f>0+I228+I232+I236+I240+I244+I248+I252+I256+I260+I264+I268+I272+I276+I280+I284+I288+I292+I296+I300+I304</f>
      </c>
      <c>
        <f>0+O228+O232+O236+O240+O244+O248+O252+O256+O260+O264+O268+O272+O276+O280+O284+O288+O292+O296+O300+O304</f>
      </c>
    </row>
    <row r="228" spans="1:16" ht="25.5">
      <c r="A228" s="18" t="s">
        <v>39</v>
      </c>
      <c s="23" t="s">
        <v>368</v>
      </c>
      <c s="23" t="s">
        <v>369</v>
      </c>
      <c s="18" t="s">
        <v>10</v>
      </c>
      <c s="24" t="s">
        <v>370</v>
      </c>
      <c s="25" t="s">
        <v>120</v>
      </c>
      <c s="26">
        <v>386</v>
      </c>
      <c s="27">
        <v>0</v>
      </c>
      <c s="27">
        <f>ROUND(ROUND(H228,2)*ROUND(G228,3),2)</f>
      </c>
      <c r="O228">
        <f>(I228*21)/100</f>
      </c>
      <c t="s">
        <v>17</v>
      </c>
    </row>
    <row r="229" spans="1:5" ht="25.5">
      <c r="A229" s="28" t="s">
        <v>43</v>
      </c>
      <c r="E229" s="29" t="s">
        <v>371</v>
      </c>
    </row>
    <row r="230" spans="1:5" ht="12.75">
      <c r="A230" s="30" t="s">
        <v>45</v>
      </c>
      <c r="E230" s="31" t="s">
        <v>372</v>
      </c>
    </row>
    <row r="231" spans="1:5" ht="127.5">
      <c r="A231" t="s">
        <v>47</v>
      </c>
      <c r="E231" s="29" t="s">
        <v>373</v>
      </c>
    </row>
    <row r="232" spans="1:16" ht="25.5">
      <c r="A232" s="18" t="s">
        <v>39</v>
      </c>
      <c s="23" t="s">
        <v>374</v>
      </c>
      <c s="23" t="s">
        <v>375</v>
      </c>
      <c s="18" t="s">
        <v>10</v>
      </c>
      <c s="24" t="s">
        <v>376</v>
      </c>
      <c s="25" t="s">
        <v>120</v>
      </c>
      <c s="26">
        <v>262</v>
      </c>
      <c s="27">
        <v>0</v>
      </c>
      <c s="27">
        <f>ROUND(ROUND(H232,2)*ROUND(G232,3),2)</f>
      </c>
      <c r="O232">
        <f>(I232*21)/100</f>
      </c>
      <c t="s">
        <v>17</v>
      </c>
    </row>
    <row r="233" spans="1:5" ht="38.25">
      <c r="A233" s="28" t="s">
        <v>43</v>
      </c>
      <c r="E233" s="29" t="s">
        <v>377</v>
      </c>
    </row>
    <row r="234" spans="1:5" ht="12.75">
      <c r="A234" s="30" t="s">
        <v>45</v>
      </c>
      <c r="E234" s="31" t="s">
        <v>378</v>
      </c>
    </row>
    <row r="235" spans="1:5" ht="38.25">
      <c r="A235" t="s">
        <v>47</v>
      </c>
      <c r="E235" s="29" t="s">
        <v>379</v>
      </c>
    </row>
    <row r="236" spans="1:16" ht="12.75">
      <c r="A236" s="18" t="s">
        <v>39</v>
      </c>
      <c s="23" t="s">
        <v>380</v>
      </c>
      <c s="23" t="s">
        <v>381</v>
      </c>
      <c s="18" t="s">
        <v>10</v>
      </c>
      <c s="24" t="s">
        <v>382</v>
      </c>
      <c s="25" t="s">
        <v>85</v>
      </c>
      <c s="26">
        <v>1</v>
      </c>
      <c s="27">
        <v>0</v>
      </c>
      <c s="27">
        <f>ROUND(ROUND(H236,2)*ROUND(G236,3),2)</f>
      </c>
      <c r="O236">
        <f>(I236*21)/100</f>
      </c>
      <c t="s">
        <v>17</v>
      </c>
    </row>
    <row r="237" spans="1:5" ht="12.75">
      <c r="A237" s="28" t="s">
        <v>43</v>
      </c>
      <c r="E237" s="29" t="s">
        <v>10</v>
      </c>
    </row>
    <row r="238" spans="1:5" ht="12.75">
      <c r="A238" s="30" t="s">
        <v>45</v>
      </c>
      <c r="E238" s="31" t="s">
        <v>53</v>
      </c>
    </row>
    <row r="239" spans="1:5" ht="63.75">
      <c r="A239" t="s">
        <v>47</v>
      </c>
      <c r="E239" s="29" t="s">
        <v>383</v>
      </c>
    </row>
    <row r="240" spans="1:16" ht="25.5">
      <c r="A240" s="18" t="s">
        <v>39</v>
      </c>
      <c s="23" t="s">
        <v>384</v>
      </c>
      <c s="23" t="s">
        <v>385</v>
      </c>
      <c s="18" t="s">
        <v>10</v>
      </c>
      <c s="24" t="s">
        <v>386</v>
      </c>
      <c s="25" t="s">
        <v>85</v>
      </c>
      <c s="26">
        <v>40</v>
      </c>
      <c s="27">
        <v>0</v>
      </c>
      <c s="27">
        <f>ROUND(ROUND(H240,2)*ROUND(G240,3),2)</f>
      </c>
      <c r="O240">
        <f>(I240*21)/100</f>
      </c>
      <c t="s">
        <v>17</v>
      </c>
    </row>
    <row r="241" spans="1:5" ht="63.75">
      <c r="A241" s="28" t="s">
        <v>43</v>
      </c>
      <c r="E241" s="29" t="s">
        <v>387</v>
      </c>
    </row>
    <row r="242" spans="1:5" ht="12.75">
      <c r="A242" s="30" t="s">
        <v>45</v>
      </c>
      <c r="E242" s="31" t="s">
        <v>388</v>
      </c>
    </row>
    <row r="243" spans="1:5" ht="25.5">
      <c r="A243" t="s">
        <v>47</v>
      </c>
      <c r="E243" s="29" t="s">
        <v>389</v>
      </c>
    </row>
    <row r="244" spans="1:16" ht="12.75">
      <c r="A244" s="18" t="s">
        <v>39</v>
      </c>
      <c s="23" t="s">
        <v>390</v>
      </c>
      <c s="23" t="s">
        <v>391</v>
      </c>
      <c s="18" t="s">
        <v>10</v>
      </c>
      <c s="24" t="s">
        <v>392</v>
      </c>
      <c s="25" t="s">
        <v>85</v>
      </c>
      <c s="26">
        <v>45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51">
      <c r="A245" s="28" t="s">
        <v>43</v>
      </c>
      <c r="E245" s="29" t="s">
        <v>393</v>
      </c>
    </row>
    <row r="246" spans="1:5" ht="12.75">
      <c r="A246" s="30" t="s">
        <v>45</v>
      </c>
      <c r="E246" s="31" t="s">
        <v>394</v>
      </c>
    </row>
    <row r="247" spans="1:5" ht="25.5">
      <c r="A247" t="s">
        <v>47</v>
      </c>
      <c r="E247" s="29" t="s">
        <v>395</v>
      </c>
    </row>
    <row r="248" spans="1:16" ht="12.75">
      <c r="A248" s="18" t="s">
        <v>39</v>
      </c>
      <c s="23" t="s">
        <v>396</v>
      </c>
      <c s="23" t="s">
        <v>397</v>
      </c>
      <c s="18" t="s">
        <v>10</v>
      </c>
      <c s="24" t="s">
        <v>398</v>
      </c>
      <c s="25" t="s">
        <v>85</v>
      </c>
      <c s="26">
        <v>7</v>
      </c>
      <c s="27">
        <v>0</v>
      </c>
      <c s="27">
        <f>ROUND(ROUND(H248,2)*ROUND(G248,3),2)</f>
      </c>
      <c r="O248">
        <f>(I248*21)/100</f>
      </c>
      <c t="s">
        <v>17</v>
      </c>
    </row>
    <row r="249" spans="1:5" ht="38.25">
      <c r="A249" s="28" t="s">
        <v>43</v>
      </c>
      <c r="E249" s="29" t="s">
        <v>399</v>
      </c>
    </row>
    <row r="250" spans="1:5" ht="12.75">
      <c r="A250" s="30" t="s">
        <v>45</v>
      </c>
      <c r="E250" s="31" t="s">
        <v>159</v>
      </c>
    </row>
    <row r="251" spans="1:5" ht="25.5">
      <c r="A251" t="s">
        <v>47</v>
      </c>
      <c r="E251" s="29" t="s">
        <v>389</v>
      </c>
    </row>
    <row r="252" spans="1:16" ht="12.75">
      <c r="A252" s="18" t="s">
        <v>39</v>
      </c>
      <c s="23" t="s">
        <v>400</v>
      </c>
      <c s="23" t="s">
        <v>401</v>
      </c>
      <c s="18" t="s">
        <v>10</v>
      </c>
      <c s="24" t="s">
        <v>402</v>
      </c>
      <c s="25" t="s">
        <v>85</v>
      </c>
      <c s="26">
        <v>5</v>
      </c>
      <c s="27">
        <v>0</v>
      </c>
      <c s="27">
        <f>ROUND(ROUND(H252,2)*ROUND(G252,3),2)</f>
      </c>
      <c r="O252">
        <f>(I252*21)/100</f>
      </c>
      <c t="s">
        <v>17</v>
      </c>
    </row>
    <row r="253" spans="1:5" ht="25.5">
      <c r="A253" s="28" t="s">
        <v>43</v>
      </c>
      <c r="E253" s="29" t="s">
        <v>403</v>
      </c>
    </row>
    <row r="254" spans="1:5" ht="12.75">
      <c r="A254" s="30" t="s">
        <v>45</v>
      </c>
      <c r="E254" s="31" t="s">
        <v>404</v>
      </c>
    </row>
    <row r="255" spans="1:5" ht="25.5">
      <c r="A255" t="s">
        <v>47</v>
      </c>
      <c r="E255" s="29" t="s">
        <v>395</v>
      </c>
    </row>
    <row r="256" spans="1:16" ht="12.75">
      <c r="A256" s="18" t="s">
        <v>39</v>
      </c>
      <c s="23" t="s">
        <v>405</v>
      </c>
      <c s="23" t="s">
        <v>406</v>
      </c>
      <c s="18" t="s">
        <v>10</v>
      </c>
      <c s="24" t="s">
        <v>407</v>
      </c>
      <c s="25" t="s">
        <v>85</v>
      </c>
      <c s="26">
        <v>3</v>
      </c>
      <c s="27">
        <v>0</v>
      </c>
      <c s="27">
        <f>ROUND(ROUND(H256,2)*ROUND(G256,3),2)</f>
      </c>
      <c r="O256">
        <f>(I256*21)/100</f>
      </c>
      <c t="s">
        <v>17</v>
      </c>
    </row>
    <row r="257" spans="1:5" ht="25.5">
      <c r="A257" s="28" t="s">
        <v>43</v>
      </c>
      <c r="E257" s="29" t="s">
        <v>408</v>
      </c>
    </row>
    <row r="258" spans="1:5" ht="12.75">
      <c r="A258" s="30" t="s">
        <v>45</v>
      </c>
      <c r="E258" s="31" t="s">
        <v>409</v>
      </c>
    </row>
    <row r="259" spans="1:5" ht="25.5">
      <c r="A259" t="s">
        <v>47</v>
      </c>
      <c r="E259" s="29" t="s">
        <v>389</v>
      </c>
    </row>
    <row r="260" spans="1:16" ht="12.75">
      <c r="A260" s="18" t="s">
        <v>39</v>
      </c>
      <c s="23" t="s">
        <v>410</v>
      </c>
      <c s="23" t="s">
        <v>411</v>
      </c>
      <c s="18" t="s">
        <v>10</v>
      </c>
      <c s="24" t="s">
        <v>412</v>
      </c>
      <c s="25" t="s">
        <v>85</v>
      </c>
      <c s="26">
        <v>3</v>
      </c>
      <c s="27">
        <v>0</v>
      </c>
      <c s="27">
        <f>ROUND(ROUND(H260,2)*ROUND(G260,3),2)</f>
      </c>
      <c r="O260">
        <f>(I260*21)/100</f>
      </c>
      <c t="s">
        <v>17</v>
      </c>
    </row>
    <row r="261" spans="1:5" ht="38.25">
      <c r="A261" s="28" t="s">
        <v>43</v>
      </c>
      <c r="E261" s="29" t="s">
        <v>413</v>
      </c>
    </row>
    <row r="262" spans="1:5" ht="12.75">
      <c r="A262" s="30" t="s">
        <v>45</v>
      </c>
      <c r="E262" s="31" t="s">
        <v>409</v>
      </c>
    </row>
    <row r="263" spans="1:5" ht="25.5">
      <c r="A263" t="s">
        <v>47</v>
      </c>
      <c r="E263" s="29" t="s">
        <v>395</v>
      </c>
    </row>
    <row r="264" spans="1:16" ht="25.5">
      <c r="A264" s="18" t="s">
        <v>39</v>
      </c>
      <c s="23" t="s">
        <v>414</v>
      </c>
      <c s="23" t="s">
        <v>415</v>
      </c>
      <c s="18" t="s">
        <v>10</v>
      </c>
      <c s="24" t="s">
        <v>416</v>
      </c>
      <c s="25" t="s">
        <v>85</v>
      </c>
      <c s="26">
        <v>56</v>
      </c>
      <c s="27">
        <v>0</v>
      </c>
      <c s="27">
        <f>ROUND(ROUND(H264,2)*ROUND(G264,3),2)</f>
      </c>
      <c r="O264">
        <f>(I264*21)/100</f>
      </c>
      <c t="s">
        <v>17</v>
      </c>
    </row>
    <row r="265" spans="1:5" ht="25.5">
      <c r="A265" s="28" t="s">
        <v>43</v>
      </c>
      <c r="E265" s="29" t="s">
        <v>417</v>
      </c>
    </row>
    <row r="266" spans="1:5" ht="12.75">
      <c r="A266" s="30" t="s">
        <v>45</v>
      </c>
      <c r="E266" s="31" t="s">
        <v>418</v>
      </c>
    </row>
    <row r="267" spans="1:5" ht="25.5">
      <c r="A267" t="s">
        <v>47</v>
      </c>
      <c r="E267" s="29" t="s">
        <v>419</v>
      </c>
    </row>
    <row r="268" spans="1:16" ht="12.75">
      <c r="A268" s="18" t="s">
        <v>39</v>
      </c>
      <c s="23" t="s">
        <v>420</v>
      </c>
      <c s="23" t="s">
        <v>421</v>
      </c>
      <c s="18" t="s">
        <v>10</v>
      </c>
      <c s="24" t="s">
        <v>422</v>
      </c>
      <c s="25" t="s">
        <v>85</v>
      </c>
      <c s="26">
        <v>58</v>
      </c>
      <c s="27">
        <v>0</v>
      </c>
      <c s="27">
        <f>ROUND(ROUND(H268,2)*ROUND(G268,3),2)</f>
      </c>
      <c r="O268">
        <f>(I268*21)/100</f>
      </c>
      <c t="s">
        <v>17</v>
      </c>
    </row>
    <row r="269" spans="1:5" ht="38.25">
      <c r="A269" s="28" t="s">
        <v>43</v>
      </c>
      <c r="E269" s="29" t="s">
        <v>423</v>
      </c>
    </row>
    <row r="270" spans="1:5" ht="12.75">
      <c r="A270" s="30" t="s">
        <v>45</v>
      </c>
      <c r="E270" s="31" t="s">
        <v>424</v>
      </c>
    </row>
    <row r="271" spans="1:5" ht="25.5">
      <c r="A271" t="s">
        <v>47</v>
      </c>
      <c r="E271" s="29" t="s">
        <v>395</v>
      </c>
    </row>
    <row r="272" spans="1:16" ht="25.5">
      <c r="A272" s="18" t="s">
        <v>39</v>
      </c>
      <c s="23" t="s">
        <v>425</v>
      </c>
      <c s="23" t="s">
        <v>426</v>
      </c>
      <c s="18" t="s">
        <v>10</v>
      </c>
      <c s="24" t="s">
        <v>427</v>
      </c>
      <c s="25" t="s">
        <v>216</v>
      </c>
      <c s="26">
        <v>748.397</v>
      </c>
      <c s="27">
        <v>0</v>
      </c>
      <c s="27">
        <f>ROUND(ROUND(H272,2)*ROUND(G272,3),2)</f>
      </c>
      <c r="O272">
        <f>(I272*21)/100</f>
      </c>
      <c t="s">
        <v>17</v>
      </c>
    </row>
    <row r="273" spans="1:5" ht="38.25">
      <c r="A273" s="28" t="s">
        <v>43</v>
      </c>
      <c r="E273" s="29" t="s">
        <v>428</v>
      </c>
    </row>
    <row r="274" spans="1:5" ht="229.5">
      <c r="A274" s="30" t="s">
        <v>45</v>
      </c>
      <c r="E274" s="31" t="s">
        <v>429</v>
      </c>
    </row>
    <row r="275" spans="1:5" ht="38.25">
      <c r="A275" t="s">
        <v>47</v>
      </c>
      <c r="E275" s="29" t="s">
        <v>430</v>
      </c>
    </row>
    <row r="276" spans="1:16" ht="25.5">
      <c r="A276" s="18" t="s">
        <v>39</v>
      </c>
      <c s="23" t="s">
        <v>431</v>
      </c>
      <c s="23" t="s">
        <v>432</v>
      </c>
      <c s="18" t="s">
        <v>10</v>
      </c>
      <c s="24" t="s">
        <v>433</v>
      </c>
      <c s="25" t="s">
        <v>216</v>
      </c>
      <c s="26">
        <v>127.73</v>
      </c>
      <c s="27">
        <v>0</v>
      </c>
      <c s="27">
        <f>ROUND(ROUND(H276,2)*ROUND(G276,3),2)</f>
      </c>
      <c r="O276">
        <f>(I276*21)/100</f>
      </c>
      <c t="s">
        <v>17</v>
      </c>
    </row>
    <row r="277" spans="1:5" ht="25.5">
      <c r="A277" s="28" t="s">
        <v>43</v>
      </c>
      <c r="E277" s="29" t="s">
        <v>434</v>
      </c>
    </row>
    <row r="278" spans="1:5" ht="76.5">
      <c r="A278" s="30" t="s">
        <v>45</v>
      </c>
      <c r="E278" s="31" t="s">
        <v>435</v>
      </c>
    </row>
    <row r="279" spans="1:5" ht="38.25">
      <c r="A279" t="s">
        <v>47</v>
      </c>
      <c r="E279" s="29" t="s">
        <v>430</v>
      </c>
    </row>
    <row r="280" spans="1:16" ht="25.5">
      <c r="A280" s="18" t="s">
        <v>39</v>
      </c>
      <c s="23" t="s">
        <v>436</v>
      </c>
      <c s="23" t="s">
        <v>437</v>
      </c>
      <c s="18" t="s">
        <v>10</v>
      </c>
      <c s="24" t="s">
        <v>438</v>
      </c>
      <c s="25" t="s">
        <v>216</v>
      </c>
      <c s="26">
        <v>441.792</v>
      </c>
      <c s="27">
        <v>0</v>
      </c>
      <c s="27">
        <f>ROUND(ROUND(H280,2)*ROUND(G280,3),2)</f>
      </c>
      <c r="O280">
        <f>(I280*21)/100</f>
      </c>
      <c t="s">
        <v>17</v>
      </c>
    </row>
    <row r="281" spans="1:5" ht="25.5">
      <c r="A281" s="28" t="s">
        <v>43</v>
      </c>
      <c r="E281" s="29" t="s">
        <v>439</v>
      </c>
    </row>
    <row r="282" spans="1:5" ht="127.5">
      <c r="A282" s="30" t="s">
        <v>45</v>
      </c>
      <c r="E282" s="31" t="s">
        <v>440</v>
      </c>
    </row>
    <row r="283" spans="1:5" ht="38.25">
      <c r="A283" t="s">
        <v>47</v>
      </c>
      <c r="E283" s="29" t="s">
        <v>430</v>
      </c>
    </row>
    <row r="284" spans="1:16" ht="12.75">
      <c r="A284" s="18" t="s">
        <v>39</v>
      </c>
      <c s="23" t="s">
        <v>441</v>
      </c>
      <c s="23" t="s">
        <v>442</v>
      </c>
      <c s="18" t="s">
        <v>10</v>
      </c>
      <c s="24" t="s">
        <v>443</v>
      </c>
      <c s="25" t="s">
        <v>216</v>
      </c>
      <c s="26">
        <v>178.875</v>
      </c>
      <c s="27">
        <v>0</v>
      </c>
      <c s="27">
        <f>ROUND(ROUND(H284,2)*ROUND(G284,3),2)</f>
      </c>
      <c r="O284">
        <f>(I284*21)/100</f>
      </c>
      <c t="s">
        <v>17</v>
      </c>
    </row>
    <row r="285" spans="1:5" ht="25.5">
      <c r="A285" s="28" t="s">
        <v>43</v>
      </c>
      <c r="E285" s="29" t="s">
        <v>444</v>
      </c>
    </row>
    <row r="286" spans="1:5" ht="51">
      <c r="A286" s="30" t="s">
        <v>45</v>
      </c>
      <c r="E286" s="31" t="s">
        <v>445</v>
      </c>
    </row>
    <row r="287" spans="1:5" ht="38.25">
      <c r="A287" t="s">
        <v>47</v>
      </c>
      <c r="E287" s="29" t="s">
        <v>430</v>
      </c>
    </row>
    <row r="288" spans="1:16" ht="25.5">
      <c r="A288" s="18" t="s">
        <v>39</v>
      </c>
      <c s="23" t="s">
        <v>446</v>
      </c>
      <c s="23" t="s">
        <v>447</v>
      </c>
      <c s="18" t="s">
        <v>10</v>
      </c>
      <c s="24" t="s">
        <v>448</v>
      </c>
      <c s="25" t="s">
        <v>216</v>
      </c>
      <c s="26">
        <v>75.725</v>
      </c>
      <c s="27">
        <v>0</v>
      </c>
      <c s="27">
        <f>ROUND(ROUND(H288,2)*ROUND(G288,3),2)</f>
      </c>
      <c r="O288">
        <f>(I288*21)/100</f>
      </c>
      <c t="s">
        <v>17</v>
      </c>
    </row>
    <row r="289" spans="1:5" ht="38.25">
      <c r="A289" s="28" t="s">
        <v>43</v>
      </c>
      <c r="E289" s="29" t="s">
        <v>449</v>
      </c>
    </row>
    <row r="290" spans="1:5" ht="12.75">
      <c r="A290" s="30" t="s">
        <v>45</v>
      </c>
      <c r="E290" s="31" t="s">
        <v>450</v>
      </c>
    </row>
    <row r="291" spans="1:5" ht="12.75">
      <c r="A291" t="s">
        <v>47</v>
      </c>
      <c r="E291" s="29" t="s">
        <v>451</v>
      </c>
    </row>
    <row r="292" spans="1:16" ht="12.75">
      <c r="A292" s="18" t="s">
        <v>39</v>
      </c>
      <c s="23" t="s">
        <v>452</v>
      </c>
      <c s="23" t="s">
        <v>453</v>
      </c>
      <c s="18" t="s">
        <v>23</v>
      </c>
      <c s="24" t="s">
        <v>454</v>
      </c>
      <c s="25" t="s">
        <v>120</v>
      </c>
      <c s="26">
        <v>334.9</v>
      </c>
      <c s="27">
        <v>0</v>
      </c>
      <c s="27">
        <f>ROUND(ROUND(H292,2)*ROUND(G292,3),2)</f>
      </c>
      <c r="O292">
        <f>(I292*21)/100</f>
      </c>
      <c t="s">
        <v>17</v>
      </c>
    </row>
    <row r="293" spans="1:5" ht="12.75">
      <c r="A293" s="28" t="s">
        <v>43</v>
      </c>
      <c r="E293" s="29" t="s">
        <v>455</v>
      </c>
    </row>
    <row r="294" spans="1:5" ht="38.25">
      <c r="A294" s="30" t="s">
        <v>45</v>
      </c>
      <c r="E294" s="31" t="s">
        <v>456</v>
      </c>
    </row>
    <row r="295" spans="1:5" ht="51">
      <c r="A295" t="s">
        <v>47</v>
      </c>
      <c r="E295" s="29" t="s">
        <v>457</v>
      </c>
    </row>
    <row r="296" spans="1:16" ht="12.75">
      <c r="A296" s="18" t="s">
        <v>39</v>
      </c>
      <c s="23" t="s">
        <v>458</v>
      </c>
      <c s="23" t="s">
        <v>453</v>
      </c>
      <c s="18" t="s">
        <v>17</v>
      </c>
      <c s="24" t="s">
        <v>454</v>
      </c>
      <c s="25" t="s">
        <v>120</v>
      </c>
      <c s="26">
        <v>97.8</v>
      </c>
      <c s="27">
        <v>0</v>
      </c>
      <c s="27">
        <f>ROUND(ROUND(H296,2)*ROUND(G296,3),2)</f>
      </c>
      <c r="O296">
        <f>(I296*21)/100</f>
      </c>
      <c t="s">
        <v>17</v>
      </c>
    </row>
    <row r="297" spans="1:5" ht="38.25">
      <c r="A297" s="28" t="s">
        <v>43</v>
      </c>
      <c r="E297" s="29" t="s">
        <v>459</v>
      </c>
    </row>
    <row r="298" spans="1:5" ht="12.75">
      <c r="A298" s="30" t="s">
        <v>45</v>
      </c>
      <c r="E298" s="31" t="s">
        <v>122</v>
      </c>
    </row>
    <row r="299" spans="1:5" ht="51">
      <c r="A299" t="s">
        <v>47</v>
      </c>
      <c r="E299" s="29" t="s">
        <v>457</v>
      </c>
    </row>
    <row r="300" spans="1:16" ht="12.75">
      <c r="A300" s="18" t="s">
        <v>39</v>
      </c>
      <c s="23" t="s">
        <v>460</v>
      </c>
      <c s="23" t="s">
        <v>461</v>
      </c>
      <c s="18" t="s">
        <v>10</v>
      </c>
      <c s="24" t="s">
        <v>462</v>
      </c>
      <c s="25" t="s">
        <v>120</v>
      </c>
      <c s="26">
        <v>980</v>
      </c>
      <c s="27">
        <v>0</v>
      </c>
      <c s="27">
        <f>ROUND(ROUND(H300,2)*ROUND(G300,3),2)</f>
      </c>
      <c r="O300">
        <f>(I300*21)/100</f>
      </c>
      <c t="s">
        <v>17</v>
      </c>
    </row>
    <row r="301" spans="1:5" ht="12.75">
      <c r="A301" s="28" t="s">
        <v>43</v>
      </c>
      <c r="E301" s="29" t="s">
        <v>463</v>
      </c>
    </row>
    <row r="302" spans="1:5" ht="12.75">
      <c r="A302" s="30" t="s">
        <v>45</v>
      </c>
      <c r="E302" s="31" t="s">
        <v>464</v>
      </c>
    </row>
    <row r="303" spans="1:5" ht="25.5">
      <c r="A303" t="s">
        <v>47</v>
      </c>
      <c r="E303" s="29" t="s">
        <v>465</v>
      </c>
    </row>
    <row r="304" spans="1:16" ht="12.75">
      <c r="A304" s="18" t="s">
        <v>39</v>
      </c>
      <c s="23" t="s">
        <v>466</v>
      </c>
      <c s="23" t="s">
        <v>467</v>
      </c>
      <c s="18" t="s">
        <v>10</v>
      </c>
      <c s="24" t="s">
        <v>468</v>
      </c>
      <c s="25" t="s">
        <v>120</v>
      </c>
      <c s="26">
        <v>980</v>
      </c>
      <c s="27">
        <v>0</v>
      </c>
      <c s="27">
        <f>ROUND(ROUND(H304,2)*ROUND(G304,3),2)</f>
      </c>
      <c r="O304">
        <f>(I304*21)/100</f>
      </c>
      <c t="s">
        <v>17</v>
      </c>
    </row>
    <row r="305" spans="1:5" ht="12.75">
      <c r="A305" s="28" t="s">
        <v>43</v>
      </c>
      <c r="E305" s="29" t="s">
        <v>10</v>
      </c>
    </row>
    <row r="306" spans="1:5" ht="12.75">
      <c r="A306" s="30" t="s">
        <v>45</v>
      </c>
      <c r="E306" s="31" t="s">
        <v>464</v>
      </c>
    </row>
    <row r="307" spans="1:5" ht="38.25">
      <c r="A307" t="s">
        <v>47</v>
      </c>
      <c r="E307" s="29" t="s">
        <v>469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0+O9+O22+O43+O52+O85+O98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470</v>
      </c>
      <c s="32">
        <f>0+I9+I22+I43+I52+I85+I98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470</v>
      </c>
      <c s="5"/>
      <c s="14" t="s">
        <v>471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25.5">
      <c r="A10" s="18" t="s">
        <v>39</v>
      </c>
      <c s="23" t="s">
        <v>23</v>
      </c>
      <c s="23" t="s">
        <v>96</v>
      </c>
      <c s="18" t="s">
        <v>23</v>
      </c>
      <c s="24" t="s">
        <v>97</v>
      </c>
      <c s="25" t="s">
        <v>98</v>
      </c>
      <c s="26">
        <v>504.24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99</v>
      </c>
    </row>
    <row r="12" spans="1:5" ht="38.25">
      <c r="A12" s="30" t="s">
        <v>45</v>
      </c>
      <c r="E12" s="31" t="s">
        <v>472</v>
      </c>
    </row>
    <row r="13" spans="1:5" ht="140.25">
      <c r="A13" t="s">
        <v>47</v>
      </c>
      <c r="E13" s="29" t="s">
        <v>101</v>
      </c>
    </row>
    <row r="14" spans="1:16" ht="25.5">
      <c r="A14" s="18" t="s">
        <v>39</v>
      </c>
      <c s="23" t="s">
        <v>17</v>
      </c>
      <c s="23" t="s">
        <v>96</v>
      </c>
      <c s="18" t="s">
        <v>17</v>
      </c>
      <c s="24" t="s">
        <v>97</v>
      </c>
      <c s="25" t="s">
        <v>98</v>
      </c>
      <c s="26">
        <v>219.375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473</v>
      </c>
    </row>
    <row r="16" spans="1:5" ht="12.75">
      <c r="A16" s="30" t="s">
        <v>45</v>
      </c>
      <c r="E16" s="31" t="s">
        <v>474</v>
      </c>
    </row>
    <row r="17" spans="1:5" ht="140.25">
      <c r="A17" t="s">
        <v>47</v>
      </c>
      <c r="E17" s="29" t="s">
        <v>101</v>
      </c>
    </row>
    <row r="18" spans="1:16" ht="25.5">
      <c r="A18" s="18" t="s">
        <v>39</v>
      </c>
      <c s="23" t="s">
        <v>16</v>
      </c>
      <c s="23" t="s">
        <v>102</v>
      </c>
      <c s="18" t="s">
        <v>103</v>
      </c>
      <c s="24" t="s">
        <v>104</v>
      </c>
      <c s="25" t="s">
        <v>98</v>
      </c>
      <c s="26">
        <v>115.83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105</v>
      </c>
    </row>
    <row r="20" spans="1:5" ht="12.75">
      <c r="A20" s="30" t="s">
        <v>45</v>
      </c>
      <c r="E20" s="31" t="s">
        <v>475</v>
      </c>
    </row>
    <row r="21" spans="1:5" ht="12.75">
      <c r="A21" t="s">
        <v>47</v>
      </c>
      <c r="E21" s="29" t="s">
        <v>10</v>
      </c>
    </row>
    <row r="22" spans="1:18" ht="12.75" customHeight="1">
      <c r="A22" s="5" t="s">
        <v>37</v>
      </c>
      <c s="5"/>
      <c s="35" t="s">
        <v>23</v>
      </c>
      <c s="5"/>
      <c s="21" t="s">
        <v>111</v>
      </c>
      <c s="5"/>
      <c s="5"/>
      <c s="5"/>
      <c s="36">
        <f>0+Q22</f>
      </c>
      <c r="O22">
        <f>0+R22</f>
      </c>
      <c r="Q22">
        <f>0+I23+I27+I31+I35+I39</f>
      </c>
      <c>
        <f>0+O23+O27+O31+O35+O39</f>
      </c>
    </row>
    <row r="23" spans="1:16" ht="25.5">
      <c r="A23" s="18" t="s">
        <v>39</v>
      </c>
      <c s="23" t="s">
        <v>27</v>
      </c>
      <c s="23" t="s">
        <v>112</v>
      </c>
      <c s="18" t="s">
        <v>10</v>
      </c>
      <c s="24" t="s">
        <v>113</v>
      </c>
      <c s="25" t="s">
        <v>114</v>
      </c>
      <c s="26">
        <v>52.65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51">
      <c r="A24" s="28" t="s">
        <v>43</v>
      </c>
      <c r="E24" s="29" t="s">
        <v>476</v>
      </c>
    </row>
    <row r="25" spans="1:5" ht="12.75">
      <c r="A25" s="30" t="s">
        <v>45</v>
      </c>
      <c r="E25" s="31" t="s">
        <v>477</v>
      </c>
    </row>
    <row r="26" spans="1:5" ht="63.75">
      <c r="A26" t="s">
        <v>47</v>
      </c>
      <c r="E26" s="29" t="s">
        <v>117</v>
      </c>
    </row>
    <row r="27" spans="1:16" ht="25.5">
      <c r="A27" s="18" t="s">
        <v>39</v>
      </c>
      <c s="23" t="s">
        <v>29</v>
      </c>
      <c s="23" t="s">
        <v>478</v>
      </c>
      <c s="18" t="s">
        <v>10</v>
      </c>
      <c s="24" t="s">
        <v>479</v>
      </c>
      <c s="25" t="s">
        <v>114</v>
      </c>
      <c s="26">
        <v>87.75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51">
      <c r="A28" s="28" t="s">
        <v>43</v>
      </c>
      <c r="E28" s="29" t="s">
        <v>480</v>
      </c>
    </row>
    <row r="29" spans="1:5" ht="12.75">
      <c r="A29" s="30" t="s">
        <v>45</v>
      </c>
      <c r="E29" s="31" t="s">
        <v>481</v>
      </c>
    </row>
    <row r="30" spans="1:5" ht="63.75">
      <c r="A30" t="s">
        <v>47</v>
      </c>
      <c r="E30" s="29" t="s">
        <v>117</v>
      </c>
    </row>
    <row r="31" spans="1:16" ht="12.75">
      <c r="A31" s="18" t="s">
        <v>39</v>
      </c>
      <c s="23" t="s">
        <v>31</v>
      </c>
      <c s="23" t="s">
        <v>123</v>
      </c>
      <c s="18" t="s">
        <v>10</v>
      </c>
      <c s="24" t="s">
        <v>124</v>
      </c>
      <c s="25" t="s">
        <v>114</v>
      </c>
      <c s="26">
        <v>17.55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51">
      <c r="A32" s="28" t="s">
        <v>43</v>
      </c>
      <c r="E32" s="29" t="s">
        <v>482</v>
      </c>
    </row>
    <row r="33" spans="1:5" ht="12.75">
      <c r="A33" s="30" t="s">
        <v>45</v>
      </c>
      <c r="E33" s="31" t="s">
        <v>483</v>
      </c>
    </row>
    <row r="34" spans="1:5" ht="63.75">
      <c r="A34" t="s">
        <v>47</v>
      </c>
      <c r="E34" s="29" t="s">
        <v>117</v>
      </c>
    </row>
    <row r="35" spans="1:16" ht="12.75">
      <c r="A35" s="18" t="s">
        <v>39</v>
      </c>
      <c s="23" t="s">
        <v>67</v>
      </c>
      <c s="23" t="s">
        <v>136</v>
      </c>
      <c s="18" t="s">
        <v>23</v>
      </c>
      <c s="24" t="s">
        <v>137</v>
      </c>
      <c s="25" t="s">
        <v>114</v>
      </c>
      <c s="26">
        <v>42.12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38.25">
      <c r="A36" s="28" t="s">
        <v>43</v>
      </c>
      <c r="E36" s="29" t="s">
        <v>484</v>
      </c>
    </row>
    <row r="37" spans="1:5" ht="12.75">
      <c r="A37" s="30" t="s">
        <v>45</v>
      </c>
      <c r="E37" s="31" t="s">
        <v>485</v>
      </c>
    </row>
    <row r="38" spans="1:5" ht="369.75">
      <c r="A38" t="s">
        <v>47</v>
      </c>
      <c r="E38" s="29" t="s">
        <v>140</v>
      </c>
    </row>
    <row r="39" spans="1:16" ht="12.75">
      <c r="A39" s="18" t="s">
        <v>39</v>
      </c>
      <c s="23" t="s">
        <v>71</v>
      </c>
      <c s="23" t="s">
        <v>136</v>
      </c>
      <c s="18" t="s">
        <v>17</v>
      </c>
      <c s="24" t="s">
        <v>137</v>
      </c>
      <c s="25" t="s">
        <v>114</v>
      </c>
      <c s="26">
        <v>210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63.75">
      <c r="A40" s="28" t="s">
        <v>43</v>
      </c>
      <c r="E40" s="29" t="s">
        <v>486</v>
      </c>
    </row>
    <row r="41" spans="1:5" ht="12.75">
      <c r="A41" s="30" t="s">
        <v>45</v>
      </c>
      <c r="E41" s="31" t="s">
        <v>487</v>
      </c>
    </row>
    <row r="42" spans="1:5" ht="369.75">
      <c r="A42" t="s">
        <v>47</v>
      </c>
      <c r="E42" s="29" t="s">
        <v>140</v>
      </c>
    </row>
    <row r="43" spans="1:18" ht="12.75" customHeight="1">
      <c r="A43" s="5" t="s">
        <v>37</v>
      </c>
      <c s="5"/>
      <c s="35" t="s">
        <v>17</v>
      </c>
      <c s="5"/>
      <c s="21" t="s">
        <v>229</v>
      </c>
      <c s="5"/>
      <c s="5"/>
      <c s="5"/>
      <c s="36">
        <f>0+Q43</f>
      </c>
      <c r="O43">
        <f>0+R43</f>
      </c>
      <c r="Q43">
        <f>0+I44+I48</f>
      </c>
      <c>
        <f>0+O44+O48</f>
      </c>
    </row>
    <row r="44" spans="1:16" ht="12.75">
      <c r="A44" s="18" t="s">
        <v>39</v>
      </c>
      <c s="23" t="s">
        <v>34</v>
      </c>
      <c s="23" t="s">
        <v>231</v>
      </c>
      <c s="18" t="s">
        <v>10</v>
      </c>
      <c s="24" t="s">
        <v>232</v>
      </c>
      <c s="25" t="s">
        <v>114</v>
      </c>
      <c s="26">
        <v>210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38.25">
      <c r="A45" s="28" t="s">
        <v>43</v>
      </c>
      <c r="E45" s="29" t="s">
        <v>488</v>
      </c>
    </row>
    <row r="46" spans="1:5" ht="12.75">
      <c r="A46" s="30" t="s">
        <v>45</v>
      </c>
      <c r="E46" s="31" t="s">
        <v>487</v>
      </c>
    </row>
    <row r="47" spans="1:5" ht="38.25">
      <c r="A47" t="s">
        <v>47</v>
      </c>
      <c r="E47" s="29" t="s">
        <v>235</v>
      </c>
    </row>
    <row r="48" spans="1:16" ht="12.75">
      <c r="A48" s="18" t="s">
        <v>39</v>
      </c>
      <c s="23" t="s">
        <v>36</v>
      </c>
      <c s="23" t="s">
        <v>237</v>
      </c>
      <c s="18" t="s">
        <v>10</v>
      </c>
      <c s="24" t="s">
        <v>238</v>
      </c>
      <c s="25" t="s">
        <v>216</v>
      </c>
      <c s="26">
        <v>900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51">
      <c r="A49" s="28" t="s">
        <v>43</v>
      </c>
      <c r="E49" s="29" t="s">
        <v>489</v>
      </c>
    </row>
    <row r="50" spans="1:5" ht="12.75">
      <c r="A50" s="30" t="s">
        <v>45</v>
      </c>
      <c r="E50" s="31" t="s">
        <v>490</v>
      </c>
    </row>
    <row r="51" spans="1:5" ht="102">
      <c r="A51" t="s">
        <v>47</v>
      </c>
      <c r="E51" s="29" t="s">
        <v>241</v>
      </c>
    </row>
    <row r="52" spans="1:18" ht="12.75" customHeight="1">
      <c r="A52" s="5" t="s">
        <v>37</v>
      </c>
      <c s="5"/>
      <c s="35" t="s">
        <v>29</v>
      </c>
      <c s="5"/>
      <c s="21" t="s">
        <v>256</v>
      </c>
      <c s="5"/>
      <c s="5"/>
      <c s="5"/>
      <c s="36">
        <f>0+Q52</f>
      </c>
      <c r="O52">
        <f>0+R52</f>
      </c>
      <c r="Q52">
        <f>0+I53+I57+I61+I65+I69+I73+I77+I81</f>
      </c>
      <c>
        <f>0+O53+O57+O61+O65+O69+O73+O77+O81</f>
      </c>
    </row>
    <row r="53" spans="1:16" ht="12.75">
      <c r="A53" s="18" t="s">
        <v>39</v>
      </c>
      <c s="23" t="s">
        <v>82</v>
      </c>
      <c s="23" t="s">
        <v>258</v>
      </c>
      <c s="18" t="s">
        <v>10</v>
      </c>
      <c s="24" t="s">
        <v>259</v>
      </c>
      <c s="25" t="s">
        <v>216</v>
      </c>
      <c s="26">
        <v>420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43</v>
      </c>
      <c r="E54" s="29" t="s">
        <v>491</v>
      </c>
    </row>
    <row r="55" spans="1:5" ht="12.75">
      <c r="A55" s="30" t="s">
        <v>45</v>
      </c>
      <c r="E55" s="31" t="s">
        <v>492</v>
      </c>
    </row>
    <row r="56" spans="1:5" ht="127.5">
      <c r="A56" t="s">
        <v>47</v>
      </c>
      <c r="E56" s="29" t="s">
        <v>262</v>
      </c>
    </row>
    <row r="57" spans="1:16" ht="12.75">
      <c r="A57" s="18" t="s">
        <v>39</v>
      </c>
      <c s="23" t="s">
        <v>89</v>
      </c>
      <c s="23" t="s">
        <v>270</v>
      </c>
      <c s="18" t="s">
        <v>10</v>
      </c>
      <c s="24" t="s">
        <v>271</v>
      </c>
      <c s="25" t="s">
        <v>216</v>
      </c>
      <c s="26">
        <v>420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43</v>
      </c>
      <c r="E58" s="29" t="s">
        <v>493</v>
      </c>
    </row>
    <row r="59" spans="1:5" ht="12.75">
      <c r="A59" s="30" t="s">
        <v>45</v>
      </c>
      <c r="E59" s="31" t="s">
        <v>492</v>
      </c>
    </row>
    <row r="60" spans="1:5" ht="51">
      <c r="A60" t="s">
        <v>47</v>
      </c>
      <c r="E60" s="29" t="s">
        <v>268</v>
      </c>
    </row>
    <row r="61" spans="1:16" ht="12.75">
      <c r="A61" s="18" t="s">
        <v>39</v>
      </c>
      <c s="23" t="s">
        <v>155</v>
      </c>
      <c s="23" t="s">
        <v>291</v>
      </c>
      <c s="18" t="s">
        <v>10</v>
      </c>
      <c s="24" t="s">
        <v>292</v>
      </c>
      <c s="25" t="s">
        <v>216</v>
      </c>
      <c s="26">
        <v>420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43</v>
      </c>
      <c r="E62" s="29" t="s">
        <v>494</v>
      </c>
    </row>
    <row r="63" spans="1:5" ht="12.75">
      <c r="A63" s="30" t="s">
        <v>45</v>
      </c>
      <c r="E63" s="31" t="s">
        <v>492</v>
      </c>
    </row>
    <row r="64" spans="1:5" ht="51">
      <c r="A64" t="s">
        <v>47</v>
      </c>
      <c r="E64" s="29" t="s">
        <v>295</v>
      </c>
    </row>
    <row r="65" spans="1:16" ht="12.75">
      <c r="A65" s="18" t="s">
        <v>39</v>
      </c>
      <c s="23" t="s">
        <v>160</v>
      </c>
      <c s="23" t="s">
        <v>297</v>
      </c>
      <c s="18" t="s">
        <v>10</v>
      </c>
      <c s="24" t="s">
        <v>298</v>
      </c>
      <c s="25" t="s">
        <v>216</v>
      </c>
      <c s="26">
        <v>420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43</v>
      </c>
      <c r="E66" s="29" t="s">
        <v>495</v>
      </c>
    </row>
    <row r="67" spans="1:5" ht="12.75">
      <c r="A67" s="30" t="s">
        <v>45</v>
      </c>
      <c r="E67" s="31" t="s">
        <v>492</v>
      </c>
    </row>
    <row r="68" spans="1:5" ht="51">
      <c r="A68" t="s">
        <v>47</v>
      </c>
      <c r="E68" s="29" t="s">
        <v>295</v>
      </c>
    </row>
    <row r="69" spans="1:16" ht="12.75">
      <c r="A69" s="18" t="s">
        <v>39</v>
      </c>
      <c s="23" t="s">
        <v>165</v>
      </c>
      <c s="23" t="s">
        <v>305</v>
      </c>
      <c s="18" t="s">
        <v>10</v>
      </c>
      <c s="24" t="s">
        <v>306</v>
      </c>
      <c s="25" t="s">
        <v>216</v>
      </c>
      <c s="26">
        <v>420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43</v>
      </c>
      <c r="E70" s="29" t="s">
        <v>496</v>
      </c>
    </row>
    <row r="71" spans="1:5" ht="12.75">
      <c r="A71" s="30" t="s">
        <v>45</v>
      </c>
      <c r="E71" s="31" t="s">
        <v>492</v>
      </c>
    </row>
    <row r="72" spans="1:5" ht="51">
      <c r="A72" t="s">
        <v>47</v>
      </c>
      <c r="E72" s="29" t="s">
        <v>295</v>
      </c>
    </row>
    <row r="73" spans="1:16" ht="12.75">
      <c r="A73" s="18" t="s">
        <v>39</v>
      </c>
      <c s="23" t="s">
        <v>170</v>
      </c>
      <c s="23" t="s">
        <v>310</v>
      </c>
      <c s="18" t="s">
        <v>10</v>
      </c>
      <c s="24" t="s">
        <v>311</v>
      </c>
      <c s="25" t="s">
        <v>216</v>
      </c>
      <c s="26">
        <v>420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43</v>
      </c>
      <c r="E74" s="29" t="s">
        <v>497</v>
      </c>
    </row>
    <row r="75" spans="1:5" ht="12.75">
      <c r="A75" s="30" t="s">
        <v>45</v>
      </c>
      <c r="E75" s="31" t="s">
        <v>492</v>
      </c>
    </row>
    <row r="76" spans="1:5" ht="140.25">
      <c r="A76" t="s">
        <v>47</v>
      </c>
      <c r="E76" s="29" t="s">
        <v>313</v>
      </c>
    </row>
    <row r="77" spans="1:16" ht="12.75">
      <c r="A77" s="18" t="s">
        <v>39</v>
      </c>
      <c s="23" t="s">
        <v>176</v>
      </c>
      <c s="23" t="s">
        <v>498</v>
      </c>
      <c s="18" t="s">
        <v>10</v>
      </c>
      <c s="24" t="s">
        <v>499</v>
      </c>
      <c s="25" t="s">
        <v>216</v>
      </c>
      <c s="26">
        <v>420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43</v>
      </c>
      <c r="E78" s="29" t="s">
        <v>500</v>
      </c>
    </row>
    <row r="79" spans="1:5" ht="12.75">
      <c r="A79" s="30" t="s">
        <v>45</v>
      </c>
      <c r="E79" s="31" t="s">
        <v>492</v>
      </c>
    </row>
    <row r="80" spans="1:5" ht="140.25">
      <c r="A80" t="s">
        <v>47</v>
      </c>
      <c r="E80" s="29" t="s">
        <v>313</v>
      </c>
    </row>
    <row r="81" spans="1:16" ht="12.75">
      <c r="A81" s="18" t="s">
        <v>39</v>
      </c>
      <c s="23" t="s">
        <v>179</v>
      </c>
      <c s="23" t="s">
        <v>501</v>
      </c>
      <c s="18" t="s">
        <v>10</v>
      </c>
      <c s="24" t="s">
        <v>502</v>
      </c>
      <c s="25" t="s">
        <v>216</v>
      </c>
      <c s="26">
        <v>420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43</v>
      </c>
      <c r="E82" s="29" t="s">
        <v>503</v>
      </c>
    </row>
    <row r="83" spans="1:5" ht="12.75">
      <c r="A83" s="30" t="s">
        <v>45</v>
      </c>
      <c r="E83" s="31" t="s">
        <v>492</v>
      </c>
    </row>
    <row r="84" spans="1:5" ht="140.25">
      <c r="A84" t="s">
        <v>47</v>
      </c>
      <c r="E84" s="29" t="s">
        <v>313</v>
      </c>
    </row>
    <row r="85" spans="1:18" ht="12.75" customHeight="1">
      <c r="A85" s="5" t="s">
        <v>37</v>
      </c>
      <c s="5"/>
      <c s="35" t="s">
        <v>71</v>
      </c>
      <c s="5"/>
      <c s="21" t="s">
        <v>350</v>
      </c>
      <c s="5"/>
      <c s="5"/>
      <c s="5"/>
      <c s="36">
        <f>0+Q85</f>
      </c>
      <c r="O85">
        <f>0+R85</f>
      </c>
      <c r="Q85">
        <f>0+I86+I90+I94</f>
      </c>
      <c>
        <f>0+O86+O90+O94</f>
      </c>
    </row>
    <row r="86" spans="1:16" ht="12.75">
      <c r="A86" s="18" t="s">
        <v>39</v>
      </c>
      <c s="23" t="s">
        <v>184</v>
      </c>
      <c s="23" t="s">
        <v>352</v>
      </c>
      <c s="18" t="s">
        <v>10</v>
      </c>
      <c s="24" t="s">
        <v>353</v>
      </c>
      <c s="25" t="s">
        <v>120</v>
      </c>
      <c s="26">
        <v>7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43</v>
      </c>
      <c r="E87" s="29" t="s">
        <v>504</v>
      </c>
    </row>
    <row r="88" spans="1:5" ht="12.75">
      <c r="A88" s="30" t="s">
        <v>45</v>
      </c>
      <c r="E88" s="31" t="s">
        <v>159</v>
      </c>
    </row>
    <row r="89" spans="1:5" ht="255">
      <c r="A89" t="s">
        <v>47</v>
      </c>
      <c r="E89" s="29" t="s">
        <v>356</v>
      </c>
    </row>
    <row r="90" spans="1:16" ht="12.75">
      <c r="A90" s="18" t="s">
        <v>39</v>
      </c>
      <c s="23" t="s">
        <v>190</v>
      </c>
      <c s="23" t="s">
        <v>505</v>
      </c>
      <c s="18" t="s">
        <v>10</v>
      </c>
      <c s="24" t="s">
        <v>506</v>
      </c>
      <c s="25" t="s">
        <v>85</v>
      </c>
      <c s="26">
        <v>1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43</v>
      </c>
      <c r="E91" s="29" t="s">
        <v>10</v>
      </c>
    </row>
    <row r="92" spans="1:5" ht="12.75">
      <c r="A92" s="30" t="s">
        <v>45</v>
      </c>
      <c r="E92" s="31" t="s">
        <v>53</v>
      </c>
    </row>
    <row r="93" spans="1:5" ht="25.5">
      <c r="A93" t="s">
        <v>47</v>
      </c>
      <c r="E93" s="29" t="s">
        <v>507</v>
      </c>
    </row>
    <row r="94" spans="1:16" ht="12.75">
      <c r="A94" s="18" t="s">
        <v>39</v>
      </c>
      <c s="23" t="s">
        <v>196</v>
      </c>
      <c s="23" t="s">
        <v>508</v>
      </c>
      <c s="18" t="s">
        <v>10</v>
      </c>
      <c s="24" t="s">
        <v>509</v>
      </c>
      <c s="25" t="s">
        <v>85</v>
      </c>
      <c s="26">
        <v>1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43</v>
      </c>
      <c r="E95" s="29" t="s">
        <v>10</v>
      </c>
    </row>
    <row r="96" spans="1:5" ht="12.75">
      <c r="A96" s="30" t="s">
        <v>45</v>
      </c>
      <c r="E96" s="31" t="s">
        <v>53</v>
      </c>
    </row>
    <row r="97" spans="1:5" ht="25.5">
      <c r="A97" t="s">
        <v>47</v>
      </c>
      <c r="E97" s="29" t="s">
        <v>510</v>
      </c>
    </row>
    <row r="98" spans="1:18" ht="12.75" customHeight="1">
      <c r="A98" s="5" t="s">
        <v>37</v>
      </c>
      <c s="5"/>
      <c s="35" t="s">
        <v>34</v>
      </c>
      <c s="5"/>
      <c s="21" t="s">
        <v>367</v>
      </c>
      <c s="5"/>
      <c s="5"/>
      <c s="5"/>
      <c s="36">
        <f>0+Q98</f>
      </c>
      <c r="O98">
        <f>0+R98</f>
      </c>
      <c r="Q98">
        <f>0+I99</f>
      </c>
      <c>
        <f>0+O99</f>
      </c>
    </row>
    <row r="99" spans="1:16" ht="25.5">
      <c r="A99" s="18" t="s">
        <v>39</v>
      </c>
      <c s="23" t="s">
        <v>202</v>
      </c>
      <c s="23" t="s">
        <v>511</v>
      </c>
      <c s="18" t="s">
        <v>10</v>
      </c>
      <c s="24" t="s">
        <v>512</v>
      </c>
      <c s="25" t="s">
        <v>120</v>
      </c>
      <c s="26">
        <v>31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43</v>
      </c>
      <c r="E100" s="29" t="s">
        <v>513</v>
      </c>
    </row>
    <row r="101" spans="1:5" ht="12.75">
      <c r="A101" s="30" t="s">
        <v>45</v>
      </c>
      <c r="E101" s="31" t="s">
        <v>514</v>
      </c>
    </row>
    <row r="102" spans="1:5" ht="76.5">
      <c r="A102" t="s">
        <v>47</v>
      </c>
      <c r="E102" s="29" t="s">
        <v>515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516</v>
      </c>
      <c s="32">
        <f>0+I9+I14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516</v>
      </c>
      <c s="5"/>
      <c s="14" t="s">
        <v>517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518</v>
      </c>
      <c s="18" t="s">
        <v>10</v>
      </c>
      <c s="24" t="s">
        <v>519</v>
      </c>
      <c s="25" t="s">
        <v>51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520</v>
      </c>
    </row>
    <row r="12" spans="1:5" ht="12.75">
      <c r="A12" s="30" t="s">
        <v>45</v>
      </c>
      <c r="E12" s="31" t="s">
        <v>10</v>
      </c>
    </row>
    <row r="13" spans="1:5" ht="12.75">
      <c r="A13" t="s">
        <v>47</v>
      </c>
      <c r="E13" s="29" t="s">
        <v>48</v>
      </c>
    </row>
    <row r="14" spans="1:18" ht="12.75" customHeight="1">
      <c r="A14" s="5" t="s">
        <v>37</v>
      </c>
      <c s="5"/>
      <c s="35" t="s">
        <v>34</v>
      </c>
      <c s="5"/>
      <c s="21" t="s">
        <v>367</v>
      </c>
      <c s="5"/>
      <c s="5"/>
      <c s="5"/>
      <c s="36">
        <f>0+Q14</f>
      </c>
      <c r="O14">
        <f>0+R14</f>
      </c>
      <c r="Q14">
        <f>0+I15+I19+I23+I27+I31+I35+I39+I43+I47+I51+I55+I59+I63+I67+I71+I75+I79+I83+I87+I91+I95</f>
      </c>
      <c>
        <f>0+O15+O19+O23+O27+O31+O35+O39+O43+O47+O51+O55+O59+O63+O67+O71+O75+O79+O83+O87+O91+O95</f>
      </c>
    </row>
    <row r="15" spans="1:16" ht="25.5">
      <c r="A15" s="18" t="s">
        <v>39</v>
      </c>
      <c s="23" t="s">
        <v>17</v>
      </c>
      <c s="23" t="s">
        <v>521</v>
      </c>
      <c s="18" t="s">
        <v>10</v>
      </c>
      <c s="24" t="s">
        <v>522</v>
      </c>
      <c s="25" t="s">
        <v>85</v>
      </c>
      <c s="26">
        <v>58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43</v>
      </c>
      <c r="E16" s="29" t="s">
        <v>523</v>
      </c>
    </row>
    <row r="17" spans="1:5" ht="140.25">
      <c r="A17" s="30" t="s">
        <v>45</v>
      </c>
      <c r="E17" s="31" t="s">
        <v>524</v>
      </c>
    </row>
    <row r="18" spans="1:5" ht="63.75">
      <c r="A18" t="s">
        <v>47</v>
      </c>
      <c r="E18" s="29" t="s">
        <v>525</v>
      </c>
    </row>
    <row r="19" spans="1:16" ht="12.75">
      <c r="A19" s="18" t="s">
        <v>39</v>
      </c>
      <c s="23" t="s">
        <v>16</v>
      </c>
      <c s="23" t="s">
        <v>391</v>
      </c>
      <c s="18" t="s">
        <v>10</v>
      </c>
      <c s="24" t="s">
        <v>392</v>
      </c>
      <c s="25" t="s">
        <v>85</v>
      </c>
      <c s="26">
        <v>58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43</v>
      </c>
      <c r="E20" s="29" t="s">
        <v>10</v>
      </c>
    </row>
    <row r="21" spans="1:5" ht="140.25">
      <c r="A21" s="30" t="s">
        <v>45</v>
      </c>
      <c r="E21" s="31" t="s">
        <v>524</v>
      </c>
    </row>
    <row r="22" spans="1:5" ht="25.5">
      <c r="A22" t="s">
        <v>47</v>
      </c>
      <c r="E22" s="29" t="s">
        <v>395</v>
      </c>
    </row>
    <row r="23" spans="1:16" ht="12.75">
      <c r="A23" s="18" t="s">
        <v>39</v>
      </c>
      <c s="23" t="s">
        <v>27</v>
      </c>
      <c s="23" t="s">
        <v>526</v>
      </c>
      <c s="18" t="s">
        <v>103</v>
      </c>
      <c s="24" t="s">
        <v>527</v>
      </c>
      <c s="25" t="s">
        <v>528</v>
      </c>
      <c s="26">
        <v>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25.5">
      <c r="A24" s="28" t="s">
        <v>43</v>
      </c>
      <c r="E24" s="29" t="s">
        <v>529</v>
      </c>
    </row>
    <row r="25" spans="1:5" ht="140.25">
      <c r="A25" s="30" t="s">
        <v>45</v>
      </c>
      <c r="E25" s="31" t="s">
        <v>530</v>
      </c>
    </row>
    <row r="26" spans="1:5" ht="25.5">
      <c r="A26" t="s">
        <v>47</v>
      </c>
      <c r="E26" s="29" t="s">
        <v>531</v>
      </c>
    </row>
    <row r="27" spans="1:16" ht="25.5">
      <c r="A27" s="18" t="s">
        <v>39</v>
      </c>
      <c s="23" t="s">
        <v>29</v>
      </c>
      <c s="23" t="s">
        <v>532</v>
      </c>
      <c s="18" t="s">
        <v>10</v>
      </c>
      <c s="24" t="s">
        <v>533</v>
      </c>
      <c s="25" t="s">
        <v>85</v>
      </c>
      <c s="26">
        <v>14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43</v>
      </c>
      <c r="E28" s="29" t="s">
        <v>523</v>
      </c>
    </row>
    <row r="29" spans="1:5" ht="38.25">
      <c r="A29" s="30" t="s">
        <v>45</v>
      </c>
      <c r="E29" s="31" t="s">
        <v>534</v>
      </c>
    </row>
    <row r="30" spans="1:5" ht="63.75">
      <c r="A30" t="s">
        <v>47</v>
      </c>
      <c r="E30" s="29" t="s">
        <v>525</v>
      </c>
    </row>
    <row r="31" spans="1:16" ht="12.75">
      <c r="A31" s="18" t="s">
        <v>39</v>
      </c>
      <c s="23" t="s">
        <v>31</v>
      </c>
      <c s="23" t="s">
        <v>401</v>
      </c>
      <c s="18" t="s">
        <v>10</v>
      </c>
      <c s="24" t="s">
        <v>402</v>
      </c>
      <c s="25" t="s">
        <v>85</v>
      </c>
      <c s="26">
        <v>14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10</v>
      </c>
    </row>
    <row r="33" spans="1:5" ht="38.25">
      <c r="A33" s="30" t="s">
        <v>45</v>
      </c>
      <c r="E33" s="31" t="s">
        <v>534</v>
      </c>
    </row>
    <row r="34" spans="1:5" ht="25.5">
      <c r="A34" t="s">
        <v>47</v>
      </c>
      <c r="E34" s="29" t="s">
        <v>395</v>
      </c>
    </row>
    <row r="35" spans="1:16" ht="12.75">
      <c r="A35" s="18" t="s">
        <v>39</v>
      </c>
      <c s="23" t="s">
        <v>67</v>
      </c>
      <c s="23" t="s">
        <v>535</v>
      </c>
      <c s="18" t="s">
        <v>103</v>
      </c>
      <c s="24" t="s">
        <v>536</v>
      </c>
      <c s="25" t="s">
        <v>528</v>
      </c>
      <c s="26">
        <v>1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43</v>
      </c>
      <c r="E36" s="29" t="s">
        <v>529</v>
      </c>
    </row>
    <row r="37" spans="1:5" ht="38.25">
      <c r="A37" s="30" t="s">
        <v>45</v>
      </c>
      <c r="E37" s="31" t="s">
        <v>537</v>
      </c>
    </row>
    <row r="38" spans="1:5" ht="25.5">
      <c r="A38" t="s">
        <v>47</v>
      </c>
      <c r="E38" s="29" t="s">
        <v>531</v>
      </c>
    </row>
    <row r="39" spans="1:16" ht="12.75">
      <c r="A39" s="18" t="s">
        <v>39</v>
      </c>
      <c s="23" t="s">
        <v>71</v>
      </c>
      <c s="23" t="s">
        <v>538</v>
      </c>
      <c s="18" t="s">
        <v>10</v>
      </c>
      <c s="24" t="s">
        <v>539</v>
      </c>
      <c s="25" t="s">
        <v>85</v>
      </c>
      <c s="26">
        <v>65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43</v>
      </c>
      <c r="E40" s="29" t="s">
        <v>10</v>
      </c>
    </row>
    <row r="41" spans="1:5" ht="12.75">
      <c r="A41" s="30" t="s">
        <v>45</v>
      </c>
      <c r="E41" s="31" t="s">
        <v>540</v>
      </c>
    </row>
    <row r="42" spans="1:5" ht="63.75">
      <c r="A42" t="s">
        <v>47</v>
      </c>
      <c r="E42" s="29" t="s">
        <v>541</v>
      </c>
    </row>
    <row r="43" spans="1:16" ht="12.75">
      <c r="A43" s="18" t="s">
        <v>39</v>
      </c>
      <c s="23" t="s">
        <v>34</v>
      </c>
      <c s="23" t="s">
        <v>421</v>
      </c>
      <c s="18" t="s">
        <v>10</v>
      </c>
      <c s="24" t="s">
        <v>422</v>
      </c>
      <c s="25" t="s">
        <v>85</v>
      </c>
      <c s="26">
        <v>65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43</v>
      </c>
      <c r="E44" s="29" t="s">
        <v>10</v>
      </c>
    </row>
    <row r="45" spans="1:5" ht="12.75">
      <c r="A45" s="30" t="s">
        <v>45</v>
      </c>
      <c r="E45" s="31" t="s">
        <v>540</v>
      </c>
    </row>
    <row r="46" spans="1:5" ht="25.5">
      <c r="A46" t="s">
        <v>47</v>
      </c>
      <c r="E46" s="29" t="s">
        <v>395</v>
      </c>
    </row>
    <row r="47" spans="1:16" ht="12.75">
      <c r="A47" s="18" t="s">
        <v>39</v>
      </c>
      <c s="23" t="s">
        <v>36</v>
      </c>
      <c s="23" t="s">
        <v>542</v>
      </c>
      <c s="18" t="s">
        <v>103</v>
      </c>
      <c s="24" t="s">
        <v>543</v>
      </c>
      <c s="25" t="s">
        <v>528</v>
      </c>
      <c s="26">
        <v>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43</v>
      </c>
      <c r="E48" s="29" t="s">
        <v>529</v>
      </c>
    </row>
    <row r="49" spans="1:5" ht="12.75">
      <c r="A49" s="30" t="s">
        <v>45</v>
      </c>
      <c r="E49" s="31" t="s">
        <v>544</v>
      </c>
    </row>
    <row r="50" spans="1:5" ht="25.5">
      <c r="A50" t="s">
        <v>47</v>
      </c>
      <c r="E50" s="29" t="s">
        <v>545</v>
      </c>
    </row>
    <row r="51" spans="1:16" ht="12.75">
      <c r="A51" s="18" t="s">
        <v>39</v>
      </c>
      <c s="23" t="s">
        <v>82</v>
      </c>
      <c s="23" t="s">
        <v>546</v>
      </c>
      <c s="18" t="s">
        <v>10</v>
      </c>
      <c s="24" t="s">
        <v>547</v>
      </c>
      <c s="25" t="s">
        <v>85</v>
      </c>
      <c s="26">
        <v>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43</v>
      </c>
      <c r="E52" s="29" t="s">
        <v>10</v>
      </c>
    </row>
    <row r="53" spans="1:5" ht="12.75">
      <c r="A53" s="30" t="s">
        <v>45</v>
      </c>
      <c r="E53" s="31" t="s">
        <v>360</v>
      </c>
    </row>
    <row r="54" spans="1:5" ht="76.5">
      <c r="A54" t="s">
        <v>47</v>
      </c>
      <c r="E54" s="29" t="s">
        <v>548</v>
      </c>
    </row>
    <row r="55" spans="1:16" ht="12.75">
      <c r="A55" s="18" t="s">
        <v>39</v>
      </c>
      <c s="23" t="s">
        <v>89</v>
      </c>
      <c s="23" t="s">
        <v>549</v>
      </c>
      <c s="18" t="s">
        <v>10</v>
      </c>
      <c s="24" t="s">
        <v>550</v>
      </c>
      <c s="25" t="s">
        <v>85</v>
      </c>
      <c s="26">
        <v>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43</v>
      </c>
      <c r="E56" s="29" t="s">
        <v>10</v>
      </c>
    </row>
    <row r="57" spans="1:5" ht="12.75">
      <c r="A57" s="30" t="s">
        <v>45</v>
      </c>
      <c r="E57" s="31" t="s">
        <v>360</v>
      </c>
    </row>
    <row r="58" spans="1:5" ht="25.5">
      <c r="A58" t="s">
        <v>47</v>
      </c>
      <c r="E58" s="29" t="s">
        <v>551</v>
      </c>
    </row>
    <row r="59" spans="1:16" ht="12.75">
      <c r="A59" s="18" t="s">
        <v>39</v>
      </c>
      <c s="23" t="s">
        <v>155</v>
      </c>
      <c s="23" t="s">
        <v>552</v>
      </c>
      <c s="18" t="s">
        <v>103</v>
      </c>
      <c s="24" t="s">
        <v>553</v>
      </c>
      <c s="25" t="s">
        <v>528</v>
      </c>
      <c s="26">
        <v>1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43</v>
      </c>
      <c r="E60" s="29" t="s">
        <v>554</v>
      </c>
    </row>
    <row r="61" spans="1:5" ht="12.75">
      <c r="A61" s="30" t="s">
        <v>45</v>
      </c>
      <c r="E61" s="31" t="s">
        <v>555</v>
      </c>
    </row>
    <row r="62" spans="1:5" ht="25.5">
      <c r="A62" t="s">
        <v>47</v>
      </c>
      <c r="E62" s="29" t="s">
        <v>556</v>
      </c>
    </row>
    <row r="63" spans="1:16" ht="12.75">
      <c r="A63" s="18" t="s">
        <v>39</v>
      </c>
      <c s="23" t="s">
        <v>160</v>
      </c>
      <c s="23" t="s">
        <v>557</v>
      </c>
      <c s="18" t="s">
        <v>10</v>
      </c>
      <c s="24" t="s">
        <v>558</v>
      </c>
      <c s="25" t="s">
        <v>85</v>
      </c>
      <c s="26">
        <v>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43</v>
      </c>
      <c r="E64" s="29" t="s">
        <v>559</v>
      </c>
    </row>
    <row r="65" spans="1:5" ht="12.75">
      <c r="A65" s="30" t="s">
        <v>45</v>
      </c>
      <c r="E65" s="31" t="s">
        <v>560</v>
      </c>
    </row>
    <row r="66" spans="1:5" ht="76.5">
      <c r="A66" t="s">
        <v>47</v>
      </c>
      <c r="E66" s="29" t="s">
        <v>548</v>
      </c>
    </row>
    <row r="67" spans="1:16" ht="12.75">
      <c r="A67" s="18" t="s">
        <v>39</v>
      </c>
      <c s="23" t="s">
        <v>165</v>
      </c>
      <c s="23" t="s">
        <v>561</v>
      </c>
      <c s="18" t="s">
        <v>10</v>
      </c>
      <c s="24" t="s">
        <v>562</v>
      </c>
      <c s="25" t="s">
        <v>85</v>
      </c>
      <c s="26">
        <v>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43</v>
      </c>
      <c r="E68" s="29" t="s">
        <v>559</v>
      </c>
    </row>
    <row r="69" spans="1:5" ht="12.75">
      <c r="A69" s="30" t="s">
        <v>45</v>
      </c>
      <c r="E69" s="31" t="s">
        <v>560</v>
      </c>
    </row>
    <row r="70" spans="1:5" ht="25.5">
      <c r="A70" t="s">
        <v>47</v>
      </c>
      <c r="E70" s="29" t="s">
        <v>551</v>
      </c>
    </row>
    <row r="71" spans="1:16" ht="12.75">
      <c r="A71" s="18" t="s">
        <v>39</v>
      </c>
      <c s="23" t="s">
        <v>170</v>
      </c>
      <c s="23" t="s">
        <v>563</v>
      </c>
      <c s="18" t="s">
        <v>103</v>
      </c>
      <c s="24" t="s">
        <v>564</v>
      </c>
      <c s="25" t="s">
        <v>528</v>
      </c>
      <c s="26">
        <v>1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43</v>
      </c>
      <c r="E72" s="29" t="s">
        <v>554</v>
      </c>
    </row>
    <row r="73" spans="1:5" ht="12.75">
      <c r="A73" s="30" t="s">
        <v>45</v>
      </c>
      <c r="E73" s="31" t="s">
        <v>555</v>
      </c>
    </row>
    <row r="74" spans="1:5" ht="25.5">
      <c r="A74" t="s">
        <v>47</v>
      </c>
      <c r="E74" s="29" t="s">
        <v>556</v>
      </c>
    </row>
    <row r="75" spans="1:16" ht="12.75">
      <c r="A75" s="18" t="s">
        <v>39</v>
      </c>
      <c s="23" t="s">
        <v>176</v>
      </c>
      <c s="23" t="s">
        <v>565</v>
      </c>
      <c s="18" t="s">
        <v>10</v>
      </c>
      <c s="24" t="s">
        <v>566</v>
      </c>
      <c s="25" t="s">
        <v>85</v>
      </c>
      <c s="26">
        <v>2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43</v>
      </c>
      <c r="E76" s="29" t="s">
        <v>10</v>
      </c>
    </row>
    <row r="77" spans="1:5" ht="12.75">
      <c r="A77" s="30" t="s">
        <v>45</v>
      </c>
      <c r="E77" s="31" t="s">
        <v>360</v>
      </c>
    </row>
    <row r="78" spans="1:5" ht="63.75">
      <c r="A78" t="s">
        <v>47</v>
      </c>
      <c r="E78" s="29" t="s">
        <v>567</v>
      </c>
    </row>
    <row r="79" spans="1:16" ht="12.75">
      <c r="A79" s="18" t="s">
        <v>39</v>
      </c>
      <c s="23" t="s">
        <v>179</v>
      </c>
      <c s="23" t="s">
        <v>568</v>
      </c>
      <c s="18" t="s">
        <v>10</v>
      </c>
      <c s="24" t="s">
        <v>569</v>
      </c>
      <c s="25" t="s">
        <v>85</v>
      </c>
      <c s="26">
        <v>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43</v>
      </c>
      <c r="E80" s="29" t="s">
        <v>10</v>
      </c>
    </row>
    <row r="81" spans="1:5" ht="12.75">
      <c r="A81" s="30" t="s">
        <v>45</v>
      </c>
      <c r="E81" s="31" t="s">
        <v>360</v>
      </c>
    </row>
    <row r="82" spans="1:5" ht="25.5">
      <c r="A82" t="s">
        <v>47</v>
      </c>
      <c r="E82" s="29" t="s">
        <v>551</v>
      </c>
    </row>
    <row r="83" spans="1:16" ht="12.75">
      <c r="A83" s="18" t="s">
        <v>39</v>
      </c>
      <c s="23" t="s">
        <v>184</v>
      </c>
      <c s="23" t="s">
        <v>570</v>
      </c>
      <c s="18" t="s">
        <v>103</v>
      </c>
      <c s="24" t="s">
        <v>571</v>
      </c>
      <c s="25" t="s">
        <v>528</v>
      </c>
      <c s="26">
        <v>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43</v>
      </c>
      <c r="E84" s="29" t="s">
        <v>529</v>
      </c>
    </row>
    <row r="85" spans="1:5" ht="12.75">
      <c r="A85" s="30" t="s">
        <v>45</v>
      </c>
      <c r="E85" s="31" t="s">
        <v>555</v>
      </c>
    </row>
    <row r="86" spans="1:5" ht="25.5">
      <c r="A86" t="s">
        <v>47</v>
      </c>
      <c r="E86" s="29" t="s">
        <v>556</v>
      </c>
    </row>
    <row r="87" spans="1:16" ht="12.75">
      <c r="A87" s="18" t="s">
        <v>39</v>
      </c>
      <c s="23" t="s">
        <v>190</v>
      </c>
      <c s="23" t="s">
        <v>572</v>
      </c>
      <c s="18" t="s">
        <v>10</v>
      </c>
      <c s="24" t="s">
        <v>573</v>
      </c>
      <c s="25" t="s">
        <v>85</v>
      </c>
      <c s="26">
        <v>196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43</v>
      </c>
      <c r="E88" s="29" t="s">
        <v>559</v>
      </c>
    </row>
    <row r="89" spans="1:5" ht="12.75">
      <c r="A89" s="30" t="s">
        <v>45</v>
      </c>
      <c r="E89" s="31" t="s">
        <v>574</v>
      </c>
    </row>
    <row r="90" spans="1:5" ht="63.75">
      <c r="A90" t="s">
        <v>47</v>
      </c>
      <c r="E90" s="29" t="s">
        <v>567</v>
      </c>
    </row>
    <row r="91" spans="1:16" ht="12.75">
      <c r="A91" s="18" t="s">
        <v>39</v>
      </c>
      <c s="23" t="s">
        <v>196</v>
      </c>
      <c s="23" t="s">
        <v>575</v>
      </c>
      <c s="18" t="s">
        <v>10</v>
      </c>
      <c s="24" t="s">
        <v>576</v>
      </c>
      <c s="25" t="s">
        <v>85</v>
      </c>
      <c s="26">
        <v>196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43</v>
      </c>
      <c r="E92" s="29" t="s">
        <v>559</v>
      </c>
    </row>
    <row r="93" spans="1:5" ht="12.75">
      <c r="A93" s="30" t="s">
        <v>45</v>
      </c>
      <c r="E93" s="31" t="s">
        <v>574</v>
      </c>
    </row>
    <row r="94" spans="1:5" ht="25.5">
      <c r="A94" t="s">
        <v>47</v>
      </c>
      <c r="E94" s="29" t="s">
        <v>551</v>
      </c>
    </row>
    <row r="95" spans="1:16" ht="12.75">
      <c r="A95" s="18" t="s">
        <v>39</v>
      </c>
      <c s="23" t="s">
        <v>202</v>
      </c>
      <c s="23" t="s">
        <v>577</v>
      </c>
      <c s="18" t="s">
        <v>103</v>
      </c>
      <c s="24" t="s">
        <v>578</v>
      </c>
      <c s="25" t="s">
        <v>528</v>
      </c>
      <c s="26">
        <v>1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25.5">
      <c r="A96" s="28" t="s">
        <v>43</v>
      </c>
      <c r="E96" s="29" t="s">
        <v>579</v>
      </c>
    </row>
    <row r="97" spans="1:5" ht="12.75">
      <c r="A97" s="30" t="s">
        <v>45</v>
      </c>
      <c r="E97" s="31" t="s">
        <v>580</v>
      </c>
    </row>
    <row r="98" spans="1:5" ht="25.5">
      <c r="A98" t="s">
        <v>47</v>
      </c>
      <c r="E98" s="29" t="s">
        <v>556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0+O9+O34+O75+O108+O137+O162+O171+O196+O205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581</v>
      </c>
      <c s="32">
        <f>0+I9+I34+I75+I108+I137+I162+I171+I196+I205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581</v>
      </c>
      <c s="5"/>
      <c s="14" t="s">
        <v>582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25.5">
      <c r="A10" s="18" t="s">
        <v>39</v>
      </c>
      <c s="23" t="s">
        <v>23</v>
      </c>
      <c s="23" t="s">
        <v>96</v>
      </c>
      <c s="18" t="s">
        <v>10</v>
      </c>
      <c s="24" t="s">
        <v>97</v>
      </c>
      <c s="25" t="s">
        <v>98</v>
      </c>
      <c s="26">
        <v>1397.262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583</v>
      </c>
    </row>
    <row r="12" spans="1:5" ht="89.25">
      <c r="A12" s="30" t="s">
        <v>45</v>
      </c>
      <c r="E12" s="31" t="s">
        <v>584</v>
      </c>
    </row>
    <row r="13" spans="1:5" ht="140.25">
      <c r="A13" t="s">
        <v>47</v>
      </c>
      <c r="E13" s="29" t="s">
        <v>101</v>
      </c>
    </row>
    <row r="14" spans="1:16" ht="25.5">
      <c r="A14" s="18" t="s">
        <v>39</v>
      </c>
      <c s="23" t="s">
        <v>17</v>
      </c>
      <c s="23" t="s">
        <v>107</v>
      </c>
      <c s="18" t="s">
        <v>10</v>
      </c>
      <c s="24" t="s">
        <v>108</v>
      </c>
      <c s="25" t="s">
        <v>98</v>
      </c>
      <c s="26">
        <v>507.25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38.25">
      <c r="A15" s="28" t="s">
        <v>43</v>
      </c>
      <c r="E15" s="29" t="s">
        <v>585</v>
      </c>
    </row>
    <row r="16" spans="1:5" ht="89.25">
      <c r="A16" s="30" t="s">
        <v>45</v>
      </c>
      <c r="E16" s="31" t="s">
        <v>586</v>
      </c>
    </row>
    <row r="17" spans="1:5" ht="140.25">
      <c r="A17" t="s">
        <v>47</v>
      </c>
      <c r="E17" s="29" t="s">
        <v>101</v>
      </c>
    </row>
    <row r="18" spans="1:16" ht="25.5">
      <c r="A18" s="18" t="s">
        <v>39</v>
      </c>
      <c s="23" t="s">
        <v>16</v>
      </c>
      <c s="23" t="s">
        <v>587</v>
      </c>
      <c s="18" t="s">
        <v>10</v>
      </c>
      <c s="24" t="s">
        <v>588</v>
      </c>
      <c s="25" t="s">
        <v>98</v>
      </c>
      <c s="26">
        <v>4.68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10</v>
      </c>
    </row>
    <row r="20" spans="1:5" ht="76.5">
      <c r="A20" s="30" t="s">
        <v>45</v>
      </c>
      <c r="E20" s="31" t="s">
        <v>589</v>
      </c>
    </row>
    <row r="21" spans="1:5" ht="140.25">
      <c r="A21" t="s">
        <v>47</v>
      </c>
      <c r="E21" s="29" t="s">
        <v>101</v>
      </c>
    </row>
    <row r="22" spans="1:16" ht="12.75">
      <c r="A22" s="18" t="s">
        <v>39</v>
      </c>
      <c s="23" t="s">
        <v>27</v>
      </c>
      <c s="23" t="s">
        <v>590</v>
      </c>
      <c s="18" t="s">
        <v>10</v>
      </c>
      <c s="24" t="s">
        <v>591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51">
      <c r="A23" s="28" t="s">
        <v>43</v>
      </c>
      <c r="E23" s="29" t="s">
        <v>592</v>
      </c>
    </row>
    <row r="24" spans="1:5" ht="12.75">
      <c r="A24" s="30" t="s">
        <v>45</v>
      </c>
      <c r="E24" s="31" t="s">
        <v>53</v>
      </c>
    </row>
    <row r="25" spans="1:5" ht="12.75">
      <c r="A25" t="s">
        <v>47</v>
      </c>
      <c r="E25" s="29" t="s">
        <v>54</v>
      </c>
    </row>
    <row r="26" spans="1:16" ht="12.75">
      <c r="A26" s="18" t="s">
        <v>39</v>
      </c>
      <c s="23" t="s">
        <v>29</v>
      </c>
      <c s="23" t="s">
        <v>79</v>
      </c>
      <c s="18" t="s">
        <v>10</v>
      </c>
      <c s="24" t="s">
        <v>80</v>
      </c>
      <c s="25" t="s">
        <v>51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43</v>
      </c>
      <c r="E27" s="29" t="s">
        <v>593</v>
      </c>
    </row>
    <row r="28" spans="1:5" ht="12.75">
      <c r="A28" s="30" t="s">
        <v>45</v>
      </c>
      <c r="E28" s="31" t="s">
        <v>10</v>
      </c>
    </row>
    <row r="29" spans="1:5" ht="12.75">
      <c r="A29" t="s">
        <v>47</v>
      </c>
      <c r="E29" s="29" t="s">
        <v>54</v>
      </c>
    </row>
    <row r="30" spans="1:16" ht="12.75">
      <c r="A30" s="18" t="s">
        <v>39</v>
      </c>
      <c s="23" t="s">
        <v>31</v>
      </c>
      <c s="23" t="s">
        <v>594</v>
      </c>
      <c s="18" t="s">
        <v>10</v>
      </c>
      <c s="24" t="s">
        <v>595</v>
      </c>
      <c s="25" t="s">
        <v>85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51">
      <c r="A31" s="28" t="s">
        <v>43</v>
      </c>
      <c r="E31" s="29" t="s">
        <v>596</v>
      </c>
    </row>
    <row r="32" spans="1:5" ht="12.75">
      <c r="A32" s="30" t="s">
        <v>45</v>
      </c>
      <c r="E32" s="31" t="s">
        <v>53</v>
      </c>
    </row>
    <row r="33" spans="1:5" ht="51">
      <c r="A33" t="s">
        <v>47</v>
      </c>
      <c r="E33" s="29" t="s">
        <v>597</v>
      </c>
    </row>
    <row r="34" spans="1:18" ht="12.75" customHeight="1">
      <c r="A34" s="5" t="s">
        <v>37</v>
      </c>
      <c s="5"/>
      <c s="35" t="s">
        <v>23</v>
      </c>
      <c s="5"/>
      <c s="21" t="s">
        <v>111</v>
      </c>
      <c s="5"/>
      <c s="5"/>
      <c s="5"/>
      <c s="36">
        <f>0+Q34</f>
      </c>
      <c r="O34">
        <f>0+R34</f>
      </c>
      <c r="Q34">
        <f>0+I35+I39+I43+I47+I51+I55+I59+I63+I67+I71</f>
      </c>
      <c>
        <f>0+O35+O39+O43+O47+O51+O55+O59+O63+O67+O71</f>
      </c>
    </row>
    <row r="35" spans="1:16" ht="12.75">
      <c r="A35" s="18" t="s">
        <v>39</v>
      </c>
      <c s="23" t="s">
        <v>67</v>
      </c>
      <c s="23" t="s">
        <v>598</v>
      </c>
      <c s="18" t="s">
        <v>10</v>
      </c>
      <c s="24" t="s">
        <v>599</v>
      </c>
      <c s="25" t="s">
        <v>120</v>
      </c>
      <c s="26">
        <v>30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43</v>
      </c>
      <c r="E36" s="29" t="s">
        <v>600</v>
      </c>
    </row>
    <row r="37" spans="1:5" ht="51">
      <c r="A37" s="30" t="s">
        <v>45</v>
      </c>
      <c r="E37" s="31" t="s">
        <v>601</v>
      </c>
    </row>
    <row r="38" spans="1:5" ht="63.75">
      <c r="A38" t="s">
        <v>47</v>
      </c>
      <c r="E38" s="29" t="s">
        <v>117</v>
      </c>
    </row>
    <row r="39" spans="1:16" ht="12.75">
      <c r="A39" s="18" t="s">
        <v>39</v>
      </c>
      <c s="23" t="s">
        <v>71</v>
      </c>
      <c s="23" t="s">
        <v>602</v>
      </c>
      <c s="18" t="s">
        <v>10</v>
      </c>
      <c s="24" t="s">
        <v>603</v>
      </c>
      <c s="25" t="s">
        <v>120</v>
      </c>
      <c s="26">
        <v>14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43</v>
      </c>
      <c r="E40" s="29" t="s">
        <v>600</v>
      </c>
    </row>
    <row r="41" spans="1:5" ht="51">
      <c r="A41" s="30" t="s">
        <v>45</v>
      </c>
      <c r="E41" s="31" t="s">
        <v>604</v>
      </c>
    </row>
    <row r="42" spans="1:5" ht="25.5">
      <c r="A42" t="s">
        <v>47</v>
      </c>
      <c r="E42" s="29" t="s">
        <v>605</v>
      </c>
    </row>
    <row r="43" spans="1:16" ht="12.75">
      <c r="A43" s="18" t="s">
        <v>39</v>
      </c>
      <c s="23" t="s">
        <v>34</v>
      </c>
      <c s="23" t="s">
        <v>606</v>
      </c>
      <c s="18" t="s">
        <v>10</v>
      </c>
      <c s="24" t="s">
        <v>607</v>
      </c>
      <c s="25" t="s">
        <v>114</v>
      </c>
      <c s="26">
        <v>30.15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38.25">
      <c r="A44" s="28" t="s">
        <v>43</v>
      </c>
      <c r="E44" s="29" t="s">
        <v>608</v>
      </c>
    </row>
    <row r="45" spans="1:5" ht="191.25">
      <c r="A45" s="30" t="s">
        <v>45</v>
      </c>
      <c r="E45" s="31" t="s">
        <v>609</v>
      </c>
    </row>
    <row r="46" spans="1:5" ht="76.5">
      <c r="A46" t="s">
        <v>47</v>
      </c>
      <c r="E46" s="29" t="s">
        <v>610</v>
      </c>
    </row>
    <row r="47" spans="1:16" ht="12.75">
      <c r="A47" s="18" t="s">
        <v>39</v>
      </c>
      <c s="23" t="s">
        <v>36</v>
      </c>
      <c s="23" t="s">
        <v>611</v>
      </c>
      <c s="18" t="s">
        <v>10</v>
      </c>
      <c s="24" t="s">
        <v>612</v>
      </c>
      <c s="25" t="s">
        <v>613</v>
      </c>
      <c s="26">
        <v>300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43</v>
      </c>
      <c r="E48" s="29" t="s">
        <v>614</v>
      </c>
    </row>
    <row r="49" spans="1:5" ht="38.25">
      <c r="A49" s="30" t="s">
        <v>45</v>
      </c>
      <c r="E49" s="31" t="s">
        <v>615</v>
      </c>
    </row>
    <row r="50" spans="1:5" ht="38.25">
      <c r="A50" t="s">
        <v>47</v>
      </c>
      <c r="E50" s="29" t="s">
        <v>616</v>
      </c>
    </row>
    <row r="51" spans="1:16" ht="12.75">
      <c r="A51" s="18" t="s">
        <v>39</v>
      </c>
      <c s="23" t="s">
        <v>82</v>
      </c>
      <c s="23" t="s">
        <v>617</v>
      </c>
      <c s="18" t="s">
        <v>10</v>
      </c>
      <c s="24" t="s">
        <v>618</v>
      </c>
      <c s="25" t="s">
        <v>120</v>
      </c>
      <c s="26">
        <v>17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43</v>
      </c>
      <c r="E52" s="29" t="s">
        <v>614</v>
      </c>
    </row>
    <row r="53" spans="1:5" ht="51">
      <c r="A53" s="30" t="s">
        <v>45</v>
      </c>
      <c r="E53" s="31" t="s">
        <v>619</v>
      </c>
    </row>
    <row r="54" spans="1:5" ht="38.25">
      <c r="A54" t="s">
        <v>47</v>
      </c>
      <c r="E54" s="29" t="s">
        <v>620</v>
      </c>
    </row>
    <row r="55" spans="1:16" ht="12.75">
      <c r="A55" s="18" t="s">
        <v>39</v>
      </c>
      <c s="23" t="s">
        <v>89</v>
      </c>
      <c s="23" t="s">
        <v>621</v>
      </c>
      <c s="18" t="s">
        <v>10</v>
      </c>
      <c s="24" t="s">
        <v>622</v>
      </c>
      <c s="25" t="s">
        <v>114</v>
      </c>
      <c s="26">
        <v>658.575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38.25">
      <c r="A56" s="28" t="s">
        <v>43</v>
      </c>
      <c r="E56" s="29" t="s">
        <v>608</v>
      </c>
    </row>
    <row r="57" spans="1:5" ht="165.75">
      <c r="A57" s="30" t="s">
        <v>45</v>
      </c>
      <c r="E57" s="31" t="s">
        <v>623</v>
      </c>
    </row>
    <row r="58" spans="1:5" ht="318.75">
      <c r="A58" t="s">
        <v>47</v>
      </c>
      <c r="E58" s="29" t="s">
        <v>175</v>
      </c>
    </row>
    <row r="59" spans="1:16" ht="12.75">
      <c r="A59" s="18" t="s">
        <v>39</v>
      </c>
      <c s="23" t="s">
        <v>155</v>
      </c>
      <c s="23" t="s">
        <v>185</v>
      </c>
      <c s="18" t="s">
        <v>10</v>
      </c>
      <c s="24" t="s">
        <v>186</v>
      </c>
      <c s="25" t="s">
        <v>114</v>
      </c>
      <c s="26">
        <v>698.631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43</v>
      </c>
      <c r="E60" s="29" t="s">
        <v>10</v>
      </c>
    </row>
    <row r="61" spans="1:5" ht="76.5">
      <c r="A61" s="30" t="s">
        <v>45</v>
      </c>
      <c r="E61" s="31" t="s">
        <v>624</v>
      </c>
    </row>
    <row r="62" spans="1:5" ht="191.25">
      <c r="A62" t="s">
        <v>47</v>
      </c>
      <c r="E62" s="29" t="s">
        <v>189</v>
      </c>
    </row>
    <row r="63" spans="1:16" ht="12.75">
      <c r="A63" s="18" t="s">
        <v>39</v>
      </c>
      <c s="23" t="s">
        <v>160</v>
      </c>
      <c s="23" t="s">
        <v>625</v>
      </c>
      <c s="18" t="s">
        <v>10</v>
      </c>
      <c s="24" t="s">
        <v>626</v>
      </c>
      <c s="25" t="s">
        <v>114</v>
      </c>
      <c s="26">
        <v>20.1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43</v>
      </c>
      <c r="E64" s="29" t="s">
        <v>10</v>
      </c>
    </row>
    <row r="65" spans="1:5" ht="38.25">
      <c r="A65" s="30" t="s">
        <v>45</v>
      </c>
      <c r="E65" s="31" t="s">
        <v>627</v>
      </c>
    </row>
    <row r="66" spans="1:5" ht="267.75">
      <c r="A66" t="s">
        <v>47</v>
      </c>
      <c r="E66" s="29" t="s">
        <v>628</v>
      </c>
    </row>
    <row r="67" spans="1:16" ht="12.75">
      <c r="A67" s="18" t="s">
        <v>39</v>
      </c>
      <c s="23" t="s">
        <v>165</v>
      </c>
      <c s="23" t="s">
        <v>197</v>
      </c>
      <c s="18" t="s">
        <v>10</v>
      </c>
      <c s="24" t="s">
        <v>198</v>
      </c>
      <c s="25" t="s">
        <v>114</v>
      </c>
      <c s="26">
        <v>658.575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43</v>
      </c>
      <c r="E68" s="29" t="s">
        <v>614</v>
      </c>
    </row>
    <row r="69" spans="1:5" ht="178.5">
      <c r="A69" s="30" t="s">
        <v>45</v>
      </c>
      <c r="E69" s="31" t="s">
        <v>629</v>
      </c>
    </row>
    <row r="70" spans="1:5" ht="255">
      <c r="A70" t="s">
        <v>47</v>
      </c>
      <c r="E70" s="29" t="s">
        <v>630</v>
      </c>
    </row>
    <row r="71" spans="1:16" ht="12.75">
      <c r="A71" s="18" t="s">
        <v>39</v>
      </c>
      <c s="23" t="s">
        <v>170</v>
      </c>
      <c s="23" t="s">
        <v>209</v>
      </c>
      <c s="18" t="s">
        <v>10</v>
      </c>
      <c s="24" t="s">
        <v>210</v>
      </c>
      <c s="25" t="s">
        <v>114</v>
      </c>
      <c s="26">
        <v>19.278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43</v>
      </c>
      <c r="E72" s="29" t="s">
        <v>614</v>
      </c>
    </row>
    <row r="73" spans="1:5" ht="63.75">
      <c r="A73" s="30" t="s">
        <v>45</v>
      </c>
      <c r="E73" s="31" t="s">
        <v>631</v>
      </c>
    </row>
    <row r="74" spans="1:5" ht="293.25">
      <c r="A74" t="s">
        <v>47</v>
      </c>
      <c r="E74" s="29" t="s">
        <v>212</v>
      </c>
    </row>
    <row r="75" spans="1:18" ht="12.75" customHeight="1">
      <c r="A75" s="5" t="s">
        <v>37</v>
      </c>
      <c s="5"/>
      <c s="35" t="s">
        <v>17</v>
      </c>
      <c s="5"/>
      <c s="21" t="s">
        <v>229</v>
      </c>
      <c s="5"/>
      <c s="5"/>
      <c s="5"/>
      <c s="36">
        <f>0+Q75</f>
      </c>
      <c r="O75">
        <f>0+R75</f>
      </c>
      <c r="Q75">
        <f>0+I76+I80+I84+I88+I92+I96+I100+I104</f>
      </c>
      <c>
        <f>0+O76+O80+O84+O88+O92+O96+O100+O104</f>
      </c>
    </row>
    <row r="76" spans="1:16" ht="12.75">
      <c r="A76" s="18" t="s">
        <v>39</v>
      </c>
      <c s="23" t="s">
        <v>176</v>
      </c>
      <c s="23" t="s">
        <v>632</v>
      </c>
      <c s="18" t="s">
        <v>10</v>
      </c>
      <c s="24" t="s">
        <v>633</v>
      </c>
      <c s="25" t="s">
        <v>114</v>
      </c>
      <c s="26">
        <v>1.701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43</v>
      </c>
      <c r="E77" s="29" t="s">
        <v>614</v>
      </c>
    </row>
    <row r="78" spans="1:5" ht="51">
      <c r="A78" s="30" t="s">
        <v>45</v>
      </c>
      <c r="E78" s="31" t="s">
        <v>634</v>
      </c>
    </row>
    <row r="79" spans="1:5" ht="51">
      <c r="A79" t="s">
        <v>47</v>
      </c>
      <c r="E79" s="29" t="s">
        <v>635</v>
      </c>
    </row>
    <row r="80" spans="1:16" ht="12.75">
      <c r="A80" s="18" t="s">
        <v>39</v>
      </c>
      <c s="23" t="s">
        <v>179</v>
      </c>
      <c s="23" t="s">
        <v>636</v>
      </c>
      <c s="18" t="s">
        <v>10</v>
      </c>
      <c s="24" t="s">
        <v>637</v>
      </c>
      <c s="25" t="s">
        <v>114</v>
      </c>
      <c s="26">
        <v>0.36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43</v>
      </c>
      <c r="E81" s="29" t="s">
        <v>614</v>
      </c>
    </row>
    <row r="82" spans="1:5" ht="63.75">
      <c r="A82" s="30" t="s">
        <v>45</v>
      </c>
      <c r="E82" s="31" t="s">
        <v>638</v>
      </c>
    </row>
    <row r="83" spans="1:5" ht="51">
      <c r="A83" t="s">
        <v>47</v>
      </c>
      <c r="E83" s="29" t="s">
        <v>635</v>
      </c>
    </row>
    <row r="84" spans="1:16" ht="12.75">
      <c r="A84" s="18" t="s">
        <v>39</v>
      </c>
      <c s="23" t="s">
        <v>184</v>
      </c>
      <c s="23" t="s">
        <v>639</v>
      </c>
      <c s="18" t="s">
        <v>10</v>
      </c>
      <c s="24" t="s">
        <v>640</v>
      </c>
      <c s="25" t="s">
        <v>114</v>
      </c>
      <c s="26">
        <v>33.629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43</v>
      </c>
      <c r="E85" s="29" t="s">
        <v>641</v>
      </c>
    </row>
    <row r="86" spans="1:5" ht="63.75">
      <c r="A86" s="30" t="s">
        <v>45</v>
      </c>
      <c r="E86" s="31" t="s">
        <v>642</v>
      </c>
    </row>
    <row r="87" spans="1:5" ht="409.5">
      <c r="A87" t="s">
        <v>47</v>
      </c>
      <c r="E87" s="29" t="s">
        <v>643</v>
      </c>
    </row>
    <row r="88" spans="1:16" ht="12.75">
      <c r="A88" s="18" t="s">
        <v>39</v>
      </c>
      <c s="23" t="s">
        <v>190</v>
      </c>
      <c s="23" t="s">
        <v>644</v>
      </c>
      <c s="18" t="s">
        <v>10</v>
      </c>
      <c s="24" t="s">
        <v>645</v>
      </c>
      <c s="25" t="s">
        <v>98</v>
      </c>
      <c s="26">
        <v>4.115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43</v>
      </c>
      <c r="E89" s="29" t="s">
        <v>10</v>
      </c>
    </row>
    <row r="90" spans="1:5" ht="76.5">
      <c r="A90" s="30" t="s">
        <v>45</v>
      </c>
      <c r="E90" s="31" t="s">
        <v>646</v>
      </c>
    </row>
    <row r="91" spans="1:5" ht="267.75">
      <c r="A91" t="s">
        <v>47</v>
      </c>
      <c r="E91" s="29" t="s">
        <v>647</v>
      </c>
    </row>
    <row r="92" spans="1:16" ht="12.75">
      <c r="A92" s="18" t="s">
        <v>39</v>
      </c>
      <c s="23" t="s">
        <v>196</v>
      </c>
      <c s="23" t="s">
        <v>648</v>
      </c>
      <c s="18" t="s">
        <v>10</v>
      </c>
      <c s="24" t="s">
        <v>649</v>
      </c>
      <c s="25" t="s">
        <v>114</v>
      </c>
      <c s="26">
        <v>8.4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25.5">
      <c r="A93" s="28" t="s">
        <v>43</v>
      </c>
      <c r="E93" s="29" t="s">
        <v>650</v>
      </c>
    </row>
    <row r="94" spans="1:5" ht="51">
      <c r="A94" s="30" t="s">
        <v>45</v>
      </c>
      <c r="E94" s="31" t="s">
        <v>651</v>
      </c>
    </row>
    <row r="95" spans="1:5" ht="25.5">
      <c r="A95" t="s">
        <v>47</v>
      </c>
      <c r="E95" s="29" t="s">
        <v>652</v>
      </c>
    </row>
    <row r="96" spans="1:16" ht="12.75">
      <c r="A96" s="18" t="s">
        <v>39</v>
      </c>
      <c s="23" t="s">
        <v>202</v>
      </c>
      <c s="23" t="s">
        <v>653</v>
      </c>
      <c s="18" t="s">
        <v>10</v>
      </c>
      <c s="24" t="s">
        <v>654</v>
      </c>
      <c s="25" t="s">
        <v>120</v>
      </c>
      <c s="26">
        <v>112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43</v>
      </c>
      <c r="E97" s="29" t="s">
        <v>641</v>
      </c>
    </row>
    <row r="98" spans="1:5" ht="76.5">
      <c r="A98" s="30" t="s">
        <v>45</v>
      </c>
      <c r="E98" s="31" t="s">
        <v>655</v>
      </c>
    </row>
    <row r="99" spans="1:5" ht="191.25">
      <c r="A99" t="s">
        <v>47</v>
      </c>
      <c r="E99" s="29" t="s">
        <v>656</v>
      </c>
    </row>
    <row r="100" spans="1:16" ht="12.75">
      <c r="A100" s="18" t="s">
        <v>39</v>
      </c>
      <c s="23" t="s">
        <v>205</v>
      </c>
      <c s="23" t="s">
        <v>657</v>
      </c>
      <c s="18" t="s">
        <v>10</v>
      </c>
      <c s="24" t="s">
        <v>658</v>
      </c>
      <c s="25" t="s">
        <v>114</v>
      </c>
      <c s="26">
        <v>16.4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43</v>
      </c>
      <c r="E101" s="29" t="s">
        <v>10</v>
      </c>
    </row>
    <row r="102" spans="1:5" ht="63.75">
      <c r="A102" s="30" t="s">
        <v>45</v>
      </c>
      <c r="E102" s="31" t="s">
        <v>659</v>
      </c>
    </row>
    <row r="103" spans="1:5" ht="369.75">
      <c r="A103" t="s">
        <v>47</v>
      </c>
      <c r="E103" s="29" t="s">
        <v>660</v>
      </c>
    </row>
    <row r="104" spans="1:16" ht="12.75">
      <c r="A104" s="18" t="s">
        <v>39</v>
      </c>
      <c s="23" t="s">
        <v>208</v>
      </c>
      <c s="23" t="s">
        <v>661</v>
      </c>
      <c s="18" t="s">
        <v>10</v>
      </c>
      <c s="24" t="s">
        <v>662</v>
      </c>
      <c s="25" t="s">
        <v>98</v>
      </c>
      <c s="26">
        <v>2.46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43</v>
      </c>
      <c r="E105" s="29" t="s">
        <v>614</v>
      </c>
    </row>
    <row r="106" spans="1:5" ht="76.5">
      <c r="A106" s="30" t="s">
        <v>45</v>
      </c>
      <c r="E106" s="31" t="s">
        <v>663</v>
      </c>
    </row>
    <row r="107" spans="1:5" ht="267.75">
      <c r="A107" t="s">
        <v>47</v>
      </c>
      <c r="E107" s="29" t="s">
        <v>664</v>
      </c>
    </row>
    <row r="108" spans="1:18" ht="12.75" customHeight="1">
      <c r="A108" s="5" t="s">
        <v>37</v>
      </c>
      <c s="5"/>
      <c s="35" t="s">
        <v>16</v>
      </c>
      <c s="5"/>
      <c s="21" t="s">
        <v>665</v>
      </c>
      <c s="5"/>
      <c s="5"/>
      <c s="5"/>
      <c s="36">
        <f>0+Q108</f>
      </c>
      <c r="O108">
        <f>0+R108</f>
      </c>
      <c r="Q108">
        <f>0+I109+I113+I117+I121+I125+I129+I133</f>
      </c>
      <c>
        <f>0+O109+O113+O117+O121+O125+O129+O133</f>
      </c>
    </row>
    <row r="109" spans="1:16" ht="12.75">
      <c r="A109" s="18" t="s">
        <v>39</v>
      </c>
      <c s="23" t="s">
        <v>213</v>
      </c>
      <c s="23" t="s">
        <v>666</v>
      </c>
      <c s="18" t="s">
        <v>10</v>
      </c>
      <c s="24" t="s">
        <v>667</v>
      </c>
      <c s="25" t="s">
        <v>668</v>
      </c>
      <c s="26">
        <v>180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43</v>
      </c>
      <c r="E110" s="29" t="s">
        <v>614</v>
      </c>
    </row>
    <row r="111" spans="1:5" ht="63.75">
      <c r="A111" s="30" t="s">
        <v>45</v>
      </c>
      <c r="E111" s="31" t="s">
        <v>669</v>
      </c>
    </row>
    <row r="112" spans="1:5" ht="38.25">
      <c r="A112" t="s">
        <v>47</v>
      </c>
      <c r="E112" s="29" t="s">
        <v>670</v>
      </c>
    </row>
    <row r="113" spans="1:16" ht="12.75">
      <c r="A113" s="18" t="s">
        <v>39</v>
      </c>
      <c s="23" t="s">
        <v>220</v>
      </c>
      <c s="23" t="s">
        <v>671</v>
      </c>
      <c s="18" t="s">
        <v>10</v>
      </c>
      <c s="24" t="s">
        <v>672</v>
      </c>
      <c s="25" t="s">
        <v>114</v>
      </c>
      <c s="26">
        <v>18.75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43</v>
      </c>
      <c r="E114" s="29" t="s">
        <v>10</v>
      </c>
    </row>
    <row r="115" spans="1:5" ht="63.75">
      <c r="A115" s="30" t="s">
        <v>45</v>
      </c>
      <c r="E115" s="31" t="s">
        <v>673</v>
      </c>
    </row>
    <row r="116" spans="1:5" ht="382.5">
      <c r="A116" t="s">
        <v>47</v>
      </c>
      <c r="E116" s="29" t="s">
        <v>674</v>
      </c>
    </row>
    <row r="117" spans="1:16" ht="12.75">
      <c r="A117" s="18" t="s">
        <v>39</v>
      </c>
      <c s="23" t="s">
        <v>225</v>
      </c>
      <c s="23" t="s">
        <v>675</v>
      </c>
      <c s="18" t="s">
        <v>10</v>
      </c>
      <c s="24" t="s">
        <v>676</v>
      </c>
      <c s="25" t="s">
        <v>98</v>
      </c>
      <c s="26">
        <v>2.531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43</v>
      </c>
      <c r="E118" s="29" t="s">
        <v>614</v>
      </c>
    </row>
    <row r="119" spans="1:5" ht="76.5">
      <c r="A119" s="30" t="s">
        <v>45</v>
      </c>
      <c r="E119" s="31" t="s">
        <v>677</v>
      </c>
    </row>
    <row r="120" spans="1:5" ht="242.25">
      <c r="A120" t="s">
        <v>47</v>
      </c>
      <c r="E120" s="29" t="s">
        <v>678</v>
      </c>
    </row>
    <row r="121" spans="1:16" ht="12.75">
      <c r="A121" s="18" t="s">
        <v>39</v>
      </c>
      <c s="23" t="s">
        <v>230</v>
      </c>
      <c s="23" t="s">
        <v>679</v>
      </c>
      <c s="18" t="s">
        <v>10</v>
      </c>
      <c s="24" t="s">
        <v>680</v>
      </c>
      <c s="25" t="s">
        <v>114</v>
      </c>
      <c s="26">
        <v>38.705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43</v>
      </c>
      <c r="E122" s="29" t="s">
        <v>10</v>
      </c>
    </row>
    <row r="123" spans="1:5" ht="114.75">
      <c r="A123" s="30" t="s">
        <v>45</v>
      </c>
      <c r="E123" s="31" t="s">
        <v>681</v>
      </c>
    </row>
    <row r="124" spans="1:5" ht="369.75">
      <c r="A124" t="s">
        <v>47</v>
      </c>
      <c r="E124" s="29" t="s">
        <v>682</v>
      </c>
    </row>
    <row r="125" spans="1:16" ht="12.75">
      <c r="A125" s="18" t="s">
        <v>39</v>
      </c>
      <c s="23" t="s">
        <v>236</v>
      </c>
      <c s="23" t="s">
        <v>683</v>
      </c>
      <c s="18" t="s">
        <v>10</v>
      </c>
      <c s="24" t="s">
        <v>684</v>
      </c>
      <c s="25" t="s">
        <v>98</v>
      </c>
      <c s="26">
        <v>6.968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43</v>
      </c>
      <c r="E126" s="29" t="s">
        <v>10</v>
      </c>
    </row>
    <row r="127" spans="1:5" ht="76.5">
      <c r="A127" s="30" t="s">
        <v>45</v>
      </c>
      <c r="E127" s="31" t="s">
        <v>685</v>
      </c>
    </row>
    <row r="128" spans="1:5" ht="267.75">
      <c r="A128" t="s">
        <v>47</v>
      </c>
      <c r="E128" s="29" t="s">
        <v>686</v>
      </c>
    </row>
    <row r="129" spans="1:16" ht="12.75">
      <c r="A129" s="18" t="s">
        <v>39</v>
      </c>
      <c s="23" t="s">
        <v>242</v>
      </c>
      <c s="23" t="s">
        <v>687</v>
      </c>
      <c s="18" t="s">
        <v>10</v>
      </c>
      <c s="24" t="s">
        <v>688</v>
      </c>
      <c s="25" t="s">
        <v>114</v>
      </c>
      <c s="26">
        <v>36.798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43</v>
      </c>
      <c r="E130" s="29" t="s">
        <v>614</v>
      </c>
    </row>
    <row r="131" spans="1:5" ht="63.75">
      <c r="A131" s="30" t="s">
        <v>45</v>
      </c>
      <c r="E131" s="31" t="s">
        <v>689</v>
      </c>
    </row>
    <row r="132" spans="1:5" ht="369.75">
      <c r="A132" t="s">
        <v>47</v>
      </c>
      <c r="E132" s="29" t="s">
        <v>690</v>
      </c>
    </row>
    <row r="133" spans="1:16" ht="12.75">
      <c r="A133" s="18" t="s">
        <v>39</v>
      </c>
      <c s="23" t="s">
        <v>246</v>
      </c>
      <c s="23" t="s">
        <v>691</v>
      </c>
      <c s="18" t="s">
        <v>10</v>
      </c>
      <c s="24" t="s">
        <v>692</v>
      </c>
      <c s="25" t="s">
        <v>98</v>
      </c>
      <c s="26">
        <v>7.36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43</v>
      </c>
      <c r="E134" s="29" t="s">
        <v>614</v>
      </c>
    </row>
    <row r="135" spans="1:5" ht="76.5">
      <c r="A135" s="30" t="s">
        <v>45</v>
      </c>
      <c r="E135" s="31" t="s">
        <v>693</v>
      </c>
    </row>
    <row r="136" spans="1:5" ht="267.75">
      <c r="A136" t="s">
        <v>47</v>
      </c>
      <c r="E136" s="29" t="s">
        <v>694</v>
      </c>
    </row>
    <row r="137" spans="1:18" ht="12.75" customHeight="1">
      <c r="A137" s="5" t="s">
        <v>37</v>
      </c>
      <c s="5"/>
      <c s="35" t="s">
        <v>27</v>
      </c>
      <c s="5"/>
      <c s="21" t="s">
        <v>245</v>
      </c>
      <c s="5"/>
      <c s="5"/>
      <c s="5"/>
      <c s="36">
        <f>0+Q137</f>
      </c>
      <c r="O137">
        <f>0+R137</f>
      </c>
      <c r="Q137">
        <f>0+I138+I142+I146+I150+I154+I158</f>
      </c>
      <c>
        <f>0+O138+O142+O146+O150+O154+O158</f>
      </c>
    </row>
    <row r="138" spans="1:16" ht="12.75">
      <c r="A138" s="18" t="s">
        <v>39</v>
      </c>
      <c s="23" t="s">
        <v>250</v>
      </c>
      <c s="23" t="s">
        <v>695</v>
      </c>
      <c s="18" t="s">
        <v>10</v>
      </c>
      <c s="24" t="s">
        <v>696</v>
      </c>
      <c s="25" t="s">
        <v>114</v>
      </c>
      <c s="26">
        <v>8.52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43</v>
      </c>
      <c r="E139" s="29" t="s">
        <v>614</v>
      </c>
    </row>
    <row r="140" spans="1:5" ht="63.75">
      <c r="A140" s="30" t="s">
        <v>45</v>
      </c>
      <c r="E140" s="31" t="s">
        <v>697</v>
      </c>
    </row>
    <row r="141" spans="1:5" ht="369.75">
      <c r="A141" t="s">
        <v>47</v>
      </c>
      <c r="E141" s="29" t="s">
        <v>690</v>
      </c>
    </row>
    <row r="142" spans="1:16" ht="12.75">
      <c r="A142" s="18" t="s">
        <v>39</v>
      </c>
      <c s="23" t="s">
        <v>257</v>
      </c>
      <c s="23" t="s">
        <v>698</v>
      </c>
      <c s="18" t="s">
        <v>10</v>
      </c>
      <c s="24" t="s">
        <v>699</v>
      </c>
      <c s="25" t="s">
        <v>114</v>
      </c>
      <c s="26">
        <v>15.164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43</v>
      </c>
      <c r="E143" s="29" t="s">
        <v>614</v>
      </c>
    </row>
    <row r="144" spans="1:5" ht="178.5">
      <c r="A144" s="30" t="s">
        <v>45</v>
      </c>
      <c r="E144" s="31" t="s">
        <v>700</v>
      </c>
    </row>
    <row r="145" spans="1:5" ht="369.75">
      <c r="A145" t="s">
        <v>47</v>
      </c>
      <c r="E145" s="29" t="s">
        <v>690</v>
      </c>
    </row>
    <row r="146" spans="1:16" ht="12.75">
      <c r="A146" s="18" t="s">
        <v>39</v>
      </c>
      <c s="23" t="s">
        <v>263</v>
      </c>
      <c s="23" t="s">
        <v>701</v>
      </c>
      <c s="18" t="s">
        <v>10</v>
      </c>
      <c s="24" t="s">
        <v>702</v>
      </c>
      <c s="25" t="s">
        <v>114</v>
      </c>
      <c s="26">
        <v>9.356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43</v>
      </c>
      <c r="E147" s="29" t="s">
        <v>614</v>
      </c>
    </row>
    <row r="148" spans="1:5" ht="63.75">
      <c r="A148" s="30" t="s">
        <v>45</v>
      </c>
      <c r="E148" s="31" t="s">
        <v>703</v>
      </c>
    </row>
    <row r="149" spans="1:5" ht="369.75">
      <c r="A149" t="s">
        <v>47</v>
      </c>
      <c r="E149" s="29" t="s">
        <v>690</v>
      </c>
    </row>
    <row r="150" spans="1:16" ht="12.75">
      <c r="A150" s="18" t="s">
        <v>39</v>
      </c>
      <c s="23" t="s">
        <v>269</v>
      </c>
      <c s="23" t="s">
        <v>704</v>
      </c>
      <c s="18" t="s">
        <v>10</v>
      </c>
      <c s="24" t="s">
        <v>705</v>
      </c>
      <c s="25" t="s">
        <v>114</v>
      </c>
      <c s="26">
        <v>80.822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43</v>
      </c>
      <c r="E151" s="29" t="s">
        <v>10</v>
      </c>
    </row>
    <row r="152" spans="1:5" ht="102">
      <c r="A152" s="30" t="s">
        <v>45</v>
      </c>
      <c r="E152" s="31" t="s">
        <v>706</v>
      </c>
    </row>
    <row r="153" spans="1:5" ht="38.25">
      <c r="A153" t="s">
        <v>47</v>
      </c>
      <c r="E153" s="29" t="s">
        <v>707</v>
      </c>
    </row>
    <row r="154" spans="1:16" ht="12.75">
      <c r="A154" s="18" t="s">
        <v>39</v>
      </c>
      <c s="23" t="s">
        <v>274</v>
      </c>
      <c s="23" t="s">
        <v>251</v>
      </c>
      <c s="18" t="s">
        <v>10</v>
      </c>
      <c s="24" t="s">
        <v>252</v>
      </c>
      <c s="25" t="s">
        <v>114</v>
      </c>
      <c s="26">
        <v>26.128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43</v>
      </c>
      <c r="E155" s="29" t="s">
        <v>614</v>
      </c>
    </row>
    <row r="156" spans="1:5" ht="76.5">
      <c r="A156" s="30" t="s">
        <v>45</v>
      </c>
      <c r="E156" s="31" t="s">
        <v>708</v>
      </c>
    </row>
    <row r="157" spans="1:5" ht="102">
      <c r="A157" t="s">
        <v>47</v>
      </c>
      <c r="E157" s="29" t="s">
        <v>255</v>
      </c>
    </row>
    <row r="158" spans="1:16" ht="12.75">
      <c r="A158" s="18" t="s">
        <v>39</v>
      </c>
      <c s="23" t="s">
        <v>279</v>
      </c>
      <c s="23" t="s">
        <v>709</v>
      </c>
      <c s="18" t="s">
        <v>10</v>
      </c>
      <c s="24" t="s">
        <v>710</v>
      </c>
      <c s="25" t="s">
        <v>114</v>
      </c>
      <c s="26">
        <v>4.768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43</v>
      </c>
      <c r="E159" s="29" t="s">
        <v>10</v>
      </c>
    </row>
    <row r="160" spans="1:5" ht="102">
      <c r="A160" s="30" t="s">
        <v>45</v>
      </c>
      <c r="E160" s="31" t="s">
        <v>711</v>
      </c>
    </row>
    <row r="161" spans="1:5" ht="357">
      <c r="A161" t="s">
        <v>47</v>
      </c>
      <c r="E161" s="29" t="s">
        <v>712</v>
      </c>
    </row>
    <row r="162" spans="1:18" ht="12.75" customHeight="1">
      <c r="A162" s="5" t="s">
        <v>37</v>
      </c>
      <c s="5"/>
      <c s="35" t="s">
        <v>29</v>
      </c>
      <c s="5"/>
      <c s="21" t="s">
        <v>256</v>
      </c>
      <c s="5"/>
      <c s="5"/>
      <c s="5"/>
      <c s="36">
        <f>0+Q162</f>
      </c>
      <c r="O162">
        <f>0+R162</f>
      </c>
      <c r="Q162">
        <f>0+I163+I167</f>
      </c>
      <c>
        <f>0+O163+O167</f>
      </c>
    </row>
    <row r="163" spans="1:16" ht="12.75">
      <c r="A163" s="18" t="s">
        <v>39</v>
      </c>
      <c s="23" t="s">
        <v>285</v>
      </c>
      <c s="23" t="s">
        <v>713</v>
      </c>
      <c s="18" t="s">
        <v>10</v>
      </c>
      <c s="24" t="s">
        <v>714</v>
      </c>
      <c s="25" t="s">
        <v>216</v>
      </c>
      <c s="26">
        <v>13.064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43</v>
      </c>
      <c r="E164" s="29" t="s">
        <v>614</v>
      </c>
    </row>
    <row r="165" spans="1:5" ht="63.75">
      <c r="A165" s="30" t="s">
        <v>45</v>
      </c>
      <c r="E165" s="31" t="s">
        <v>715</v>
      </c>
    </row>
    <row r="166" spans="1:5" ht="51">
      <c r="A166" t="s">
        <v>47</v>
      </c>
      <c r="E166" s="29" t="s">
        <v>268</v>
      </c>
    </row>
    <row r="167" spans="1:16" ht="12.75">
      <c r="A167" s="18" t="s">
        <v>39</v>
      </c>
      <c s="23" t="s">
        <v>290</v>
      </c>
      <c s="23" t="s">
        <v>716</v>
      </c>
      <c s="18" t="s">
        <v>10</v>
      </c>
      <c s="24" t="s">
        <v>717</v>
      </c>
      <c s="25" t="s">
        <v>216</v>
      </c>
      <c s="26">
        <v>54.6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43</v>
      </c>
      <c r="E168" s="29" t="s">
        <v>614</v>
      </c>
    </row>
    <row r="169" spans="1:5" ht="51">
      <c r="A169" s="30" t="s">
        <v>45</v>
      </c>
      <c r="E169" s="31" t="s">
        <v>718</v>
      </c>
    </row>
    <row r="170" spans="1:5" ht="140.25">
      <c r="A170" t="s">
        <v>47</v>
      </c>
      <c r="E170" s="29" t="s">
        <v>313</v>
      </c>
    </row>
    <row r="171" spans="1:18" ht="12.75" customHeight="1">
      <c r="A171" s="5" t="s">
        <v>37</v>
      </c>
      <c s="5"/>
      <c s="35" t="s">
        <v>67</v>
      </c>
      <c s="5"/>
      <c s="21" t="s">
        <v>719</v>
      </c>
      <c s="5"/>
      <c s="5"/>
      <c s="5"/>
      <c s="36">
        <f>0+Q171</f>
      </c>
      <c r="O171">
        <f>0+R171</f>
      </c>
      <c r="Q171">
        <f>0+I172+I176+I180+I184+I188+I192</f>
      </c>
      <c>
        <f>0+O172+O176+O180+O184+O188+O192</f>
      </c>
    </row>
    <row r="172" spans="1:16" ht="12.75">
      <c r="A172" s="18" t="s">
        <v>39</v>
      </c>
      <c s="23" t="s">
        <v>296</v>
      </c>
      <c s="23" t="s">
        <v>720</v>
      </c>
      <c s="18" t="s">
        <v>10</v>
      </c>
      <c s="24" t="s">
        <v>721</v>
      </c>
      <c s="25" t="s">
        <v>216</v>
      </c>
      <c s="26">
        <v>64.26</v>
      </c>
      <c s="27">
        <v>0</v>
      </c>
      <c s="27">
        <f>ROUND(ROUND(H172,2)*ROUND(G172,3),2)</f>
      </c>
      <c r="O172">
        <f>(I172*21)/100</f>
      </c>
      <c t="s">
        <v>17</v>
      </c>
    </row>
    <row r="173" spans="1:5" ht="12.75">
      <c r="A173" s="28" t="s">
        <v>43</v>
      </c>
      <c r="E173" s="29" t="s">
        <v>614</v>
      </c>
    </row>
    <row r="174" spans="1:5" ht="51">
      <c r="A174" s="30" t="s">
        <v>45</v>
      </c>
      <c r="E174" s="31" t="s">
        <v>722</v>
      </c>
    </row>
    <row r="175" spans="1:5" ht="191.25">
      <c r="A175" t="s">
        <v>47</v>
      </c>
      <c r="E175" s="29" t="s">
        <v>723</v>
      </c>
    </row>
    <row r="176" spans="1:16" ht="12.75">
      <c r="A176" s="18" t="s">
        <v>39</v>
      </c>
      <c s="23" t="s">
        <v>301</v>
      </c>
      <c s="23" t="s">
        <v>724</v>
      </c>
      <c s="18" t="s">
        <v>10</v>
      </c>
      <c s="24" t="s">
        <v>725</v>
      </c>
      <c s="25" t="s">
        <v>216</v>
      </c>
      <c s="26">
        <v>49.35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12.75">
      <c r="A177" s="28" t="s">
        <v>43</v>
      </c>
      <c r="E177" s="29" t="s">
        <v>614</v>
      </c>
    </row>
    <row r="178" spans="1:5" ht="63.75">
      <c r="A178" s="30" t="s">
        <v>45</v>
      </c>
      <c r="E178" s="31" t="s">
        <v>726</v>
      </c>
    </row>
    <row r="179" spans="1:5" ht="204">
      <c r="A179" t="s">
        <v>47</v>
      </c>
      <c r="E179" s="29" t="s">
        <v>727</v>
      </c>
    </row>
    <row r="180" spans="1:16" ht="25.5">
      <c r="A180" s="18" t="s">
        <v>39</v>
      </c>
      <c s="23" t="s">
        <v>304</v>
      </c>
      <c s="23" t="s">
        <v>728</v>
      </c>
      <c s="18" t="s">
        <v>10</v>
      </c>
      <c s="24" t="s">
        <v>729</v>
      </c>
      <c s="25" t="s">
        <v>216</v>
      </c>
      <c s="26">
        <v>100.45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43</v>
      </c>
      <c r="E181" s="29" t="s">
        <v>614</v>
      </c>
    </row>
    <row r="182" spans="1:5" ht="63.75">
      <c r="A182" s="30" t="s">
        <v>45</v>
      </c>
      <c r="E182" s="31" t="s">
        <v>730</v>
      </c>
    </row>
    <row r="183" spans="1:5" ht="191.25">
      <c r="A183" t="s">
        <v>47</v>
      </c>
      <c r="E183" s="29" t="s">
        <v>731</v>
      </c>
    </row>
    <row r="184" spans="1:16" ht="12.75">
      <c r="A184" s="18" t="s">
        <v>39</v>
      </c>
      <c s="23" t="s">
        <v>309</v>
      </c>
      <c s="23" t="s">
        <v>732</v>
      </c>
      <c s="18" t="s">
        <v>10</v>
      </c>
      <c s="24" t="s">
        <v>733</v>
      </c>
      <c s="25" t="s">
        <v>216</v>
      </c>
      <c s="26">
        <v>179.36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12.75">
      <c r="A185" s="28" t="s">
        <v>43</v>
      </c>
      <c r="E185" s="29" t="s">
        <v>614</v>
      </c>
    </row>
    <row r="186" spans="1:5" ht="140.25">
      <c r="A186" s="30" t="s">
        <v>45</v>
      </c>
      <c r="E186" s="31" t="s">
        <v>734</v>
      </c>
    </row>
    <row r="187" spans="1:5" ht="38.25">
      <c r="A187" t="s">
        <v>47</v>
      </c>
      <c r="E187" s="29" t="s">
        <v>735</v>
      </c>
    </row>
    <row r="188" spans="1:16" ht="12.75">
      <c r="A188" s="18" t="s">
        <v>39</v>
      </c>
      <c s="23" t="s">
        <v>314</v>
      </c>
      <c s="23" t="s">
        <v>736</v>
      </c>
      <c s="18" t="s">
        <v>10</v>
      </c>
      <c s="24" t="s">
        <v>737</v>
      </c>
      <c s="25" t="s">
        <v>216</v>
      </c>
      <c s="26">
        <v>100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12.75">
      <c r="A189" s="28" t="s">
        <v>43</v>
      </c>
      <c r="E189" s="29" t="s">
        <v>614</v>
      </c>
    </row>
    <row r="190" spans="1:5" ht="153">
      <c r="A190" s="30" t="s">
        <v>45</v>
      </c>
      <c r="E190" s="31" t="s">
        <v>738</v>
      </c>
    </row>
    <row r="191" spans="1:5" ht="51">
      <c r="A191" t="s">
        <v>47</v>
      </c>
      <c r="E191" s="29" t="s">
        <v>739</v>
      </c>
    </row>
    <row r="192" spans="1:16" ht="12.75">
      <c r="A192" s="18" t="s">
        <v>39</v>
      </c>
      <c s="23" t="s">
        <v>319</v>
      </c>
      <c s="23" t="s">
        <v>740</v>
      </c>
      <c s="18" t="s">
        <v>10</v>
      </c>
      <c s="24" t="s">
        <v>741</v>
      </c>
      <c s="25" t="s">
        <v>216</v>
      </c>
      <c s="26">
        <v>15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12.75">
      <c r="A193" s="28" t="s">
        <v>43</v>
      </c>
      <c r="E193" s="29" t="s">
        <v>614</v>
      </c>
    </row>
    <row r="194" spans="1:5" ht="51">
      <c r="A194" s="30" t="s">
        <v>45</v>
      </c>
      <c r="E194" s="31" t="s">
        <v>742</v>
      </c>
    </row>
    <row r="195" spans="1:5" ht="51">
      <c r="A195" t="s">
        <v>47</v>
      </c>
      <c r="E195" s="29" t="s">
        <v>739</v>
      </c>
    </row>
    <row r="196" spans="1:18" ht="12.75" customHeight="1">
      <c r="A196" s="5" t="s">
        <v>37</v>
      </c>
      <c s="5"/>
      <c s="35" t="s">
        <v>71</v>
      </c>
      <c s="5"/>
      <c s="21" t="s">
        <v>350</v>
      </c>
      <c s="5"/>
      <c s="5"/>
      <c s="5"/>
      <c s="36">
        <f>0+Q196</f>
      </c>
      <c r="O196">
        <f>0+R196</f>
      </c>
      <c r="Q196">
        <f>0+I197+I201</f>
      </c>
      <c>
        <f>0+O197+O201</f>
      </c>
    </row>
    <row r="197" spans="1:16" ht="12.75">
      <c r="A197" s="18" t="s">
        <v>39</v>
      </c>
      <c s="23" t="s">
        <v>324</v>
      </c>
      <c s="23" t="s">
        <v>743</v>
      </c>
      <c s="18" t="s">
        <v>10</v>
      </c>
      <c s="24" t="s">
        <v>744</v>
      </c>
      <c s="25" t="s">
        <v>120</v>
      </c>
      <c s="26">
        <v>19.7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12.75">
      <c r="A198" s="28" t="s">
        <v>43</v>
      </c>
      <c r="E198" s="29" t="s">
        <v>614</v>
      </c>
    </row>
    <row r="199" spans="1:5" ht="102">
      <c r="A199" s="30" t="s">
        <v>45</v>
      </c>
      <c r="E199" s="31" t="s">
        <v>745</v>
      </c>
    </row>
    <row r="200" spans="1:5" ht="242.25">
      <c r="A200" t="s">
        <v>47</v>
      </c>
      <c r="E200" s="29" t="s">
        <v>746</v>
      </c>
    </row>
    <row r="201" spans="1:16" ht="12.75">
      <c r="A201" s="18" t="s">
        <v>39</v>
      </c>
      <c s="23" t="s">
        <v>329</v>
      </c>
      <c s="23" t="s">
        <v>747</v>
      </c>
      <c s="18" t="s">
        <v>10</v>
      </c>
      <c s="24" t="s">
        <v>748</v>
      </c>
      <c s="25" t="s">
        <v>120</v>
      </c>
      <c s="26">
        <v>60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12.75">
      <c r="A202" s="28" t="s">
        <v>43</v>
      </c>
      <c r="E202" s="29" t="s">
        <v>614</v>
      </c>
    </row>
    <row r="203" spans="1:5" ht="76.5">
      <c r="A203" s="30" t="s">
        <v>45</v>
      </c>
      <c r="E203" s="31" t="s">
        <v>749</v>
      </c>
    </row>
    <row r="204" spans="1:5" ht="267.75">
      <c r="A204" t="s">
        <v>47</v>
      </c>
      <c r="E204" s="29" t="s">
        <v>750</v>
      </c>
    </row>
    <row r="205" spans="1:18" ht="12.75" customHeight="1">
      <c r="A205" s="5" t="s">
        <v>37</v>
      </c>
      <c s="5"/>
      <c s="35" t="s">
        <v>34</v>
      </c>
      <c s="5"/>
      <c s="21" t="s">
        <v>367</v>
      </c>
      <c s="5"/>
      <c s="5"/>
      <c s="5"/>
      <c s="36">
        <f>0+Q205</f>
      </c>
      <c r="O205">
        <f>0+R205</f>
      </c>
      <c r="Q205">
        <f>0+I206+I210+I214+I218+I222+I226+I230+I234+I238+I242</f>
      </c>
      <c>
        <f>0+O206+O210+O214+O218+O222+O226+O230+O234+O238+O242</f>
      </c>
    </row>
    <row r="206" spans="1:16" ht="12.75">
      <c r="A206" s="18" t="s">
        <v>39</v>
      </c>
      <c s="23" t="s">
        <v>333</v>
      </c>
      <c s="23" t="s">
        <v>751</v>
      </c>
      <c s="18" t="s">
        <v>10</v>
      </c>
      <c s="24" t="s">
        <v>752</v>
      </c>
      <c s="25" t="s">
        <v>120</v>
      </c>
      <c s="26">
        <v>37.5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43</v>
      </c>
      <c r="E207" s="29" t="s">
        <v>753</v>
      </c>
    </row>
    <row r="208" spans="1:5" ht="63.75">
      <c r="A208" s="30" t="s">
        <v>45</v>
      </c>
      <c r="E208" s="31" t="s">
        <v>754</v>
      </c>
    </row>
    <row r="209" spans="1:5" ht="38.25">
      <c r="A209" t="s">
        <v>47</v>
      </c>
      <c r="E209" s="29" t="s">
        <v>379</v>
      </c>
    </row>
    <row r="210" spans="1:16" ht="12.75">
      <c r="A210" s="18" t="s">
        <v>39</v>
      </c>
      <c s="23" t="s">
        <v>339</v>
      </c>
      <c s="23" t="s">
        <v>755</v>
      </c>
      <c s="18" t="s">
        <v>10</v>
      </c>
      <c s="24" t="s">
        <v>756</v>
      </c>
      <c s="25" t="s">
        <v>120</v>
      </c>
      <c s="26">
        <v>30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12.75">
      <c r="A211" s="28" t="s">
        <v>43</v>
      </c>
      <c r="E211" s="29" t="s">
        <v>614</v>
      </c>
    </row>
    <row r="212" spans="1:5" ht="102">
      <c r="A212" s="30" t="s">
        <v>45</v>
      </c>
      <c r="E212" s="31" t="s">
        <v>757</v>
      </c>
    </row>
    <row r="213" spans="1:5" ht="63.75">
      <c r="A213" t="s">
        <v>47</v>
      </c>
      <c r="E213" s="29" t="s">
        <v>758</v>
      </c>
    </row>
    <row r="214" spans="1:16" ht="12.75">
      <c r="A214" s="18" t="s">
        <v>39</v>
      </c>
      <c s="23" t="s">
        <v>344</v>
      </c>
      <c s="23" t="s">
        <v>759</v>
      </c>
      <c s="18" t="s">
        <v>10</v>
      </c>
      <c s="24" t="s">
        <v>760</v>
      </c>
      <c s="25" t="s">
        <v>85</v>
      </c>
      <c s="26">
        <v>2</v>
      </c>
      <c s="27">
        <v>0</v>
      </c>
      <c s="27">
        <f>ROUND(ROUND(H214,2)*ROUND(G214,3),2)</f>
      </c>
      <c r="O214">
        <f>(I214*21)/100</f>
      </c>
      <c t="s">
        <v>17</v>
      </c>
    </row>
    <row r="215" spans="1:5" ht="12.75">
      <c r="A215" s="28" t="s">
        <v>43</v>
      </c>
      <c r="E215" s="29" t="s">
        <v>614</v>
      </c>
    </row>
    <row r="216" spans="1:5" ht="25.5">
      <c r="A216" s="30" t="s">
        <v>45</v>
      </c>
      <c r="E216" s="31" t="s">
        <v>761</v>
      </c>
    </row>
    <row r="217" spans="1:5" ht="25.5">
      <c r="A217" t="s">
        <v>47</v>
      </c>
      <c r="E217" s="29" t="s">
        <v>762</v>
      </c>
    </row>
    <row r="218" spans="1:16" ht="25.5">
      <c r="A218" s="18" t="s">
        <v>39</v>
      </c>
      <c s="23" t="s">
        <v>351</v>
      </c>
      <c s="23" t="s">
        <v>763</v>
      </c>
      <c s="18" t="s">
        <v>10</v>
      </c>
      <c s="24" t="s">
        <v>764</v>
      </c>
      <c s="25" t="s">
        <v>85</v>
      </c>
      <c s="26">
        <v>2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25.5">
      <c r="A219" s="28" t="s">
        <v>43</v>
      </c>
      <c r="E219" s="29" t="s">
        <v>600</v>
      </c>
    </row>
    <row r="220" spans="1:5" ht="51">
      <c r="A220" s="30" t="s">
        <v>45</v>
      </c>
      <c r="E220" s="31" t="s">
        <v>765</v>
      </c>
    </row>
    <row r="221" spans="1:5" ht="25.5">
      <c r="A221" t="s">
        <v>47</v>
      </c>
      <c r="E221" s="29" t="s">
        <v>395</v>
      </c>
    </row>
    <row r="222" spans="1:16" ht="12.75">
      <c r="A222" s="18" t="s">
        <v>39</v>
      </c>
      <c s="23" t="s">
        <v>357</v>
      </c>
      <c s="23" t="s">
        <v>766</v>
      </c>
      <c s="18" t="s">
        <v>10</v>
      </c>
      <c s="24" t="s">
        <v>767</v>
      </c>
      <c s="25" t="s">
        <v>120</v>
      </c>
      <c s="26">
        <v>30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12.75">
      <c r="A223" s="28" t="s">
        <v>43</v>
      </c>
      <c r="E223" s="29" t="s">
        <v>614</v>
      </c>
    </row>
    <row r="224" spans="1:5" ht="51">
      <c r="A224" s="30" t="s">
        <v>45</v>
      </c>
      <c r="E224" s="31" t="s">
        <v>768</v>
      </c>
    </row>
    <row r="225" spans="1:5" ht="38.25">
      <c r="A225" t="s">
        <v>47</v>
      </c>
      <c r="E225" s="29" t="s">
        <v>469</v>
      </c>
    </row>
    <row r="226" spans="1:16" ht="12.75">
      <c r="A226" s="18" t="s">
        <v>39</v>
      </c>
      <c s="23" t="s">
        <v>362</v>
      </c>
      <c s="23" t="s">
        <v>769</v>
      </c>
      <c s="18" t="s">
        <v>10</v>
      </c>
      <c s="24" t="s">
        <v>770</v>
      </c>
      <c s="25" t="s">
        <v>120</v>
      </c>
      <c s="26">
        <v>14</v>
      </c>
      <c s="27">
        <v>0</v>
      </c>
      <c s="27">
        <f>ROUND(ROUND(H226,2)*ROUND(G226,3),2)</f>
      </c>
      <c r="O226">
        <f>(I226*21)/100</f>
      </c>
      <c t="s">
        <v>17</v>
      </c>
    </row>
    <row r="227" spans="1:5" ht="12.75">
      <c r="A227" s="28" t="s">
        <v>43</v>
      </c>
      <c r="E227" s="29" t="s">
        <v>614</v>
      </c>
    </row>
    <row r="228" spans="1:5" ht="51">
      <c r="A228" s="30" t="s">
        <v>45</v>
      </c>
      <c r="E228" s="31" t="s">
        <v>771</v>
      </c>
    </row>
    <row r="229" spans="1:5" ht="38.25">
      <c r="A229" t="s">
        <v>47</v>
      </c>
      <c r="E229" s="29" t="s">
        <v>469</v>
      </c>
    </row>
    <row r="230" spans="1:16" ht="12.75">
      <c r="A230" s="18" t="s">
        <v>39</v>
      </c>
      <c s="23" t="s">
        <v>368</v>
      </c>
      <c s="23" t="s">
        <v>772</v>
      </c>
      <c s="18" t="s">
        <v>10</v>
      </c>
      <c s="24" t="s">
        <v>773</v>
      </c>
      <c s="25" t="s">
        <v>668</v>
      </c>
      <c s="26">
        <v>15.6</v>
      </c>
      <c s="27">
        <v>0</v>
      </c>
      <c s="27">
        <f>ROUND(ROUND(H230,2)*ROUND(G230,3),2)</f>
      </c>
      <c r="O230">
        <f>(I230*21)/100</f>
      </c>
      <c t="s">
        <v>17</v>
      </c>
    </row>
    <row r="231" spans="1:5" ht="12.75">
      <c r="A231" s="28" t="s">
        <v>43</v>
      </c>
      <c r="E231" s="29" t="s">
        <v>10</v>
      </c>
    </row>
    <row r="232" spans="1:5" ht="51">
      <c r="A232" s="30" t="s">
        <v>45</v>
      </c>
      <c r="E232" s="31" t="s">
        <v>774</v>
      </c>
    </row>
    <row r="233" spans="1:5" ht="409.5">
      <c r="A233" t="s">
        <v>47</v>
      </c>
      <c r="E233" s="29" t="s">
        <v>775</v>
      </c>
    </row>
    <row r="234" spans="1:16" ht="25.5">
      <c r="A234" s="18" t="s">
        <v>39</v>
      </c>
      <c s="23" t="s">
        <v>374</v>
      </c>
      <c s="23" t="s">
        <v>776</v>
      </c>
      <c s="18" t="s">
        <v>10</v>
      </c>
      <c s="24" t="s">
        <v>777</v>
      </c>
      <c s="25" t="s">
        <v>114</v>
      </c>
      <c s="26">
        <v>182.845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12.75">
      <c r="A235" s="28" t="s">
        <v>43</v>
      </c>
      <c r="E235" s="29" t="s">
        <v>778</v>
      </c>
    </row>
    <row r="236" spans="1:5" ht="280.5">
      <c r="A236" s="30" t="s">
        <v>45</v>
      </c>
      <c r="E236" s="31" t="s">
        <v>779</v>
      </c>
    </row>
    <row r="237" spans="1:5" ht="102">
      <c r="A237" t="s">
        <v>47</v>
      </c>
      <c r="E237" s="29" t="s">
        <v>780</v>
      </c>
    </row>
    <row r="238" spans="1:16" ht="12.75">
      <c r="A238" s="18" t="s">
        <v>39</v>
      </c>
      <c s="23" t="s">
        <v>380</v>
      </c>
      <c s="23" t="s">
        <v>781</v>
      </c>
      <c s="18" t="s">
        <v>10</v>
      </c>
      <c s="24" t="s">
        <v>782</v>
      </c>
      <c s="25" t="s">
        <v>114</v>
      </c>
      <c s="26">
        <v>10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12.75">
      <c r="A239" s="28" t="s">
        <v>43</v>
      </c>
      <c r="E239" s="29" t="s">
        <v>783</v>
      </c>
    </row>
    <row r="240" spans="1:5" ht="63.75">
      <c r="A240" s="30" t="s">
        <v>45</v>
      </c>
      <c r="E240" s="31" t="s">
        <v>784</v>
      </c>
    </row>
    <row r="241" spans="1:5" ht="76.5">
      <c r="A241" t="s">
        <v>47</v>
      </c>
      <c r="E241" s="29" t="s">
        <v>785</v>
      </c>
    </row>
    <row r="242" spans="1:16" ht="12.75">
      <c r="A242" s="18" t="s">
        <v>39</v>
      </c>
      <c s="23" t="s">
        <v>384</v>
      </c>
      <c s="23" t="s">
        <v>786</v>
      </c>
      <c s="18" t="s">
        <v>10</v>
      </c>
      <c s="24" t="s">
        <v>787</v>
      </c>
      <c s="25" t="s">
        <v>216</v>
      </c>
      <c s="26">
        <v>195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12.75">
      <c r="A243" s="28" t="s">
        <v>43</v>
      </c>
      <c r="E243" s="29" t="s">
        <v>783</v>
      </c>
    </row>
    <row r="244" spans="1:5" ht="51">
      <c r="A244" s="30" t="s">
        <v>45</v>
      </c>
      <c r="E244" s="31" t="s">
        <v>788</v>
      </c>
    </row>
    <row r="245" spans="1:5" ht="76.5">
      <c r="A245" t="s">
        <v>47</v>
      </c>
      <c r="E245" s="29" t="s">
        <v>785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0+O9+O26+O59+O64+O149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789</v>
      </c>
      <c s="32">
        <f>0+I9+I26+I59+I64+I149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789</v>
      </c>
      <c s="5"/>
      <c s="14" t="s">
        <v>790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39</v>
      </c>
      <c s="23" t="s">
        <v>23</v>
      </c>
      <c s="23" t="s">
        <v>96</v>
      </c>
      <c s="18" t="s">
        <v>10</v>
      </c>
      <c s="24" t="s">
        <v>97</v>
      </c>
      <c s="25" t="s">
        <v>98</v>
      </c>
      <c s="26">
        <v>144.38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791</v>
      </c>
    </row>
    <row r="12" spans="1:5" ht="12.75">
      <c r="A12" s="30" t="s">
        <v>45</v>
      </c>
      <c r="E12" s="31" t="s">
        <v>792</v>
      </c>
    </row>
    <row r="13" spans="1:5" ht="140.25">
      <c r="A13" t="s">
        <v>47</v>
      </c>
      <c r="E13" s="29" t="s">
        <v>101</v>
      </c>
    </row>
    <row r="14" spans="1:16" ht="25.5">
      <c r="A14" s="18" t="s">
        <v>39</v>
      </c>
      <c s="23" t="s">
        <v>17</v>
      </c>
      <c s="23" t="s">
        <v>107</v>
      </c>
      <c s="18" t="s">
        <v>10</v>
      </c>
      <c s="24" t="s">
        <v>108</v>
      </c>
      <c s="25" t="s">
        <v>98</v>
      </c>
      <c s="26">
        <v>19.2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109</v>
      </c>
    </row>
    <row r="16" spans="1:5" ht="12.75">
      <c r="A16" s="30" t="s">
        <v>45</v>
      </c>
      <c r="E16" s="31" t="s">
        <v>793</v>
      </c>
    </row>
    <row r="17" spans="1:5" ht="140.25">
      <c r="A17" t="s">
        <v>47</v>
      </c>
      <c r="E17" s="29" t="s">
        <v>101</v>
      </c>
    </row>
    <row r="18" spans="1:16" ht="25.5">
      <c r="A18" s="18" t="s">
        <v>39</v>
      </c>
      <c s="23" t="s">
        <v>16</v>
      </c>
      <c s="23" t="s">
        <v>794</v>
      </c>
      <c s="18" t="s">
        <v>10</v>
      </c>
      <c s="24" t="s">
        <v>795</v>
      </c>
      <c s="25" t="s">
        <v>98</v>
      </c>
      <c s="26">
        <v>0.744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43</v>
      </c>
      <c r="E19" s="29" t="s">
        <v>796</v>
      </c>
    </row>
    <row r="20" spans="1:5" ht="12.75">
      <c r="A20" s="30" t="s">
        <v>45</v>
      </c>
      <c r="E20" s="31" t="s">
        <v>797</v>
      </c>
    </row>
    <row r="21" spans="1:5" ht="140.25">
      <c r="A21" t="s">
        <v>47</v>
      </c>
      <c r="E21" s="29" t="s">
        <v>101</v>
      </c>
    </row>
    <row r="22" spans="1:16" ht="12.75">
      <c r="A22" s="18" t="s">
        <v>39</v>
      </c>
      <c s="23" t="s">
        <v>27</v>
      </c>
      <c s="23" t="s">
        <v>58</v>
      </c>
      <c s="18" t="s">
        <v>10</v>
      </c>
      <c s="24" t="s">
        <v>60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51">
      <c r="A23" s="28" t="s">
        <v>43</v>
      </c>
      <c r="E23" s="29" t="s">
        <v>798</v>
      </c>
    </row>
    <row r="24" spans="1:5" ht="12.75">
      <c r="A24" s="30" t="s">
        <v>45</v>
      </c>
      <c r="E24" s="31" t="s">
        <v>53</v>
      </c>
    </row>
    <row r="25" spans="1:5" ht="12.75">
      <c r="A25" t="s">
        <v>47</v>
      </c>
      <c r="E25" s="29" t="s">
        <v>54</v>
      </c>
    </row>
    <row r="26" spans="1:18" ht="12.75" customHeight="1">
      <c r="A26" s="5" t="s">
        <v>37</v>
      </c>
      <c s="5"/>
      <c s="35" t="s">
        <v>23</v>
      </c>
      <c s="5"/>
      <c s="21" t="s">
        <v>111</v>
      </c>
      <c s="5"/>
      <c s="5"/>
      <c s="5"/>
      <c s="36">
        <f>0+Q26</f>
      </c>
      <c r="O26">
        <f>0+R26</f>
      </c>
      <c r="Q26">
        <f>0+I27+I31+I35+I39+I43+I47+I51+I55</f>
      </c>
      <c>
        <f>0+O27+O31+O35+O39+O43+O47+O51+O55</f>
      </c>
    </row>
    <row r="27" spans="1:16" ht="12.75">
      <c r="A27" s="18" t="s">
        <v>39</v>
      </c>
      <c s="23" t="s">
        <v>29</v>
      </c>
      <c s="23" t="s">
        <v>131</v>
      </c>
      <c s="18" t="s">
        <v>10</v>
      </c>
      <c s="24" t="s">
        <v>132</v>
      </c>
      <c s="25" t="s">
        <v>114</v>
      </c>
      <c s="26">
        <v>33.357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43</v>
      </c>
      <c r="E28" s="29" t="s">
        <v>10</v>
      </c>
    </row>
    <row r="29" spans="1:5" ht="63.75">
      <c r="A29" s="30" t="s">
        <v>45</v>
      </c>
      <c r="E29" s="31" t="s">
        <v>799</v>
      </c>
    </row>
    <row r="30" spans="1:5" ht="38.25">
      <c r="A30" t="s">
        <v>47</v>
      </c>
      <c r="E30" s="29" t="s">
        <v>135</v>
      </c>
    </row>
    <row r="31" spans="1:16" ht="12.75">
      <c r="A31" s="18" t="s">
        <v>39</v>
      </c>
      <c s="23" t="s">
        <v>31</v>
      </c>
      <c s="23" t="s">
        <v>800</v>
      </c>
      <c s="18" t="s">
        <v>10</v>
      </c>
      <c s="24" t="s">
        <v>801</v>
      </c>
      <c s="25" t="s">
        <v>114</v>
      </c>
      <c s="26">
        <v>305.38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10</v>
      </c>
    </row>
    <row r="33" spans="1:5" ht="51">
      <c r="A33" s="30" t="s">
        <v>45</v>
      </c>
      <c r="E33" s="31" t="s">
        <v>802</v>
      </c>
    </row>
    <row r="34" spans="1:5" ht="306">
      <c r="A34" t="s">
        <v>47</v>
      </c>
      <c r="E34" s="29" t="s">
        <v>145</v>
      </c>
    </row>
    <row r="35" spans="1:16" ht="12.75">
      <c r="A35" s="18" t="s">
        <v>39</v>
      </c>
      <c s="23" t="s">
        <v>67</v>
      </c>
      <c s="23" t="s">
        <v>803</v>
      </c>
      <c s="18" t="s">
        <v>10</v>
      </c>
      <c s="24" t="s">
        <v>804</v>
      </c>
      <c s="25" t="s">
        <v>114</v>
      </c>
      <c s="26">
        <v>346.434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38.25">
      <c r="A36" s="28" t="s">
        <v>43</v>
      </c>
      <c r="E36" s="29" t="s">
        <v>805</v>
      </c>
    </row>
    <row r="37" spans="1:5" ht="102">
      <c r="A37" s="30" t="s">
        <v>45</v>
      </c>
      <c r="E37" s="31" t="s">
        <v>806</v>
      </c>
    </row>
    <row r="38" spans="1:5" ht="318.75">
      <c r="A38" t="s">
        <v>47</v>
      </c>
      <c r="E38" s="29" t="s">
        <v>807</v>
      </c>
    </row>
    <row r="39" spans="1:16" ht="12.75">
      <c r="A39" s="18" t="s">
        <v>39</v>
      </c>
      <c s="23" t="s">
        <v>71</v>
      </c>
      <c s="23" t="s">
        <v>185</v>
      </c>
      <c s="18" t="s">
        <v>10</v>
      </c>
      <c s="24" t="s">
        <v>186</v>
      </c>
      <c s="25" t="s">
        <v>114</v>
      </c>
      <c s="26">
        <v>74.39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43</v>
      </c>
      <c r="E40" s="29" t="s">
        <v>10</v>
      </c>
    </row>
    <row r="41" spans="1:5" ht="38.25">
      <c r="A41" s="30" t="s">
        <v>45</v>
      </c>
      <c r="E41" s="31" t="s">
        <v>808</v>
      </c>
    </row>
    <row r="42" spans="1:5" ht="191.25">
      <c r="A42" t="s">
        <v>47</v>
      </c>
      <c r="E42" s="29" t="s">
        <v>189</v>
      </c>
    </row>
    <row r="43" spans="1:16" ht="12.75">
      <c r="A43" s="18" t="s">
        <v>39</v>
      </c>
      <c s="23" t="s">
        <v>34</v>
      </c>
      <c s="23" t="s">
        <v>809</v>
      </c>
      <c s="18" t="s">
        <v>10</v>
      </c>
      <c s="24" t="s">
        <v>810</v>
      </c>
      <c s="25" t="s">
        <v>114</v>
      </c>
      <c s="26">
        <v>274.24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43</v>
      </c>
      <c r="E44" s="29" t="s">
        <v>811</v>
      </c>
    </row>
    <row r="45" spans="1:5" ht="63.75">
      <c r="A45" s="30" t="s">
        <v>45</v>
      </c>
      <c r="E45" s="31" t="s">
        <v>812</v>
      </c>
    </row>
    <row r="46" spans="1:5" ht="229.5">
      <c r="A46" t="s">
        <v>47</v>
      </c>
      <c r="E46" s="29" t="s">
        <v>813</v>
      </c>
    </row>
    <row r="47" spans="1:16" ht="12.75">
      <c r="A47" s="18" t="s">
        <v>39</v>
      </c>
      <c s="23" t="s">
        <v>36</v>
      </c>
      <c s="23" t="s">
        <v>197</v>
      </c>
      <c s="18" t="s">
        <v>10</v>
      </c>
      <c s="24" t="s">
        <v>198</v>
      </c>
      <c s="25" t="s">
        <v>114</v>
      </c>
      <c s="26">
        <v>19.6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43</v>
      </c>
      <c r="E48" s="29" t="s">
        <v>811</v>
      </c>
    </row>
    <row r="49" spans="1:5" ht="51">
      <c r="A49" s="30" t="s">
        <v>45</v>
      </c>
      <c r="E49" s="31" t="s">
        <v>814</v>
      </c>
    </row>
    <row r="50" spans="1:5" ht="229.5">
      <c r="A50" t="s">
        <v>47</v>
      </c>
      <c r="E50" s="29" t="s">
        <v>201</v>
      </c>
    </row>
    <row r="51" spans="1:16" ht="12.75">
      <c r="A51" s="18" t="s">
        <v>39</v>
      </c>
      <c s="23" t="s">
        <v>82</v>
      </c>
      <c s="23" t="s">
        <v>209</v>
      </c>
      <c s="18" t="s">
        <v>10</v>
      </c>
      <c s="24" t="s">
        <v>210</v>
      </c>
      <c s="25" t="s">
        <v>114</v>
      </c>
      <c s="26">
        <v>56.364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43</v>
      </c>
      <c r="E52" s="29" t="s">
        <v>811</v>
      </c>
    </row>
    <row r="53" spans="1:5" ht="38.25">
      <c r="A53" s="30" t="s">
        <v>45</v>
      </c>
      <c r="E53" s="31" t="s">
        <v>815</v>
      </c>
    </row>
    <row r="54" spans="1:5" ht="293.25">
      <c r="A54" t="s">
        <v>47</v>
      </c>
      <c r="E54" s="29" t="s">
        <v>212</v>
      </c>
    </row>
    <row r="55" spans="1:16" ht="12.75">
      <c r="A55" s="18" t="s">
        <v>39</v>
      </c>
      <c s="23" t="s">
        <v>89</v>
      </c>
      <c s="23" t="s">
        <v>816</v>
      </c>
      <c s="18" t="s">
        <v>10</v>
      </c>
      <c s="24" t="s">
        <v>817</v>
      </c>
      <c s="25" t="s">
        <v>216</v>
      </c>
      <c s="26">
        <v>215.8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43</v>
      </c>
      <c r="E56" s="29" t="s">
        <v>10</v>
      </c>
    </row>
    <row r="57" spans="1:5" ht="63.75">
      <c r="A57" s="30" t="s">
        <v>45</v>
      </c>
      <c r="E57" s="31" t="s">
        <v>818</v>
      </c>
    </row>
    <row r="58" spans="1:5" ht="38.25">
      <c r="A58" t="s">
        <v>47</v>
      </c>
      <c r="E58" s="29" t="s">
        <v>819</v>
      </c>
    </row>
    <row r="59" spans="1:18" ht="12.75" customHeight="1">
      <c r="A59" s="5" t="s">
        <v>37</v>
      </c>
      <c s="5"/>
      <c s="35" t="s">
        <v>17</v>
      </c>
      <c s="5"/>
      <c s="21" t="s">
        <v>229</v>
      </c>
      <c s="5"/>
      <c s="5"/>
      <c s="5"/>
      <c s="36">
        <f>0+Q59</f>
      </c>
      <c r="O59">
        <f>0+R59</f>
      </c>
      <c r="Q59">
        <f>0+I60</f>
      </c>
      <c>
        <f>0+O60</f>
      </c>
    </row>
    <row r="60" spans="1:16" ht="12.75">
      <c r="A60" s="18" t="s">
        <v>39</v>
      </c>
      <c s="23" t="s">
        <v>155</v>
      </c>
      <c s="23" t="s">
        <v>820</v>
      </c>
      <c s="18" t="s">
        <v>10</v>
      </c>
      <c s="24" t="s">
        <v>821</v>
      </c>
      <c s="25" t="s">
        <v>114</v>
      </c>
      <c s="26">
        <v>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43</v>
      </c>
      <c r="E61" s="29" t="s">
        <v>822</v>
      </c>
    </row>
    <row r="62" spans="1:5" ht="12.75">
      <c r="A62" s="30" t="s">
        <v>45</v>
      </c>
      <c r="E62" s="31" t="s">
        <v>53</v>
      </c>
    </row>
    <row r="63" spans="1:5" ht="369.75">
      <c r="A63" t="s">
        <v>47</v>
      </c>
      <c r="E63" s="29" t="s">
        <v>660</v>
      </c>
    </row>
    <row r="64" spans="1:18" ht="12.75" customHeight="1">
      <c r="A64" s="5" t="s">
        <v>37</v>
      </c>
      <c s="5"/>
      <c s="35" t="s">
        <v>71</v>
      </c>
      <c s="5"/>
      <c s="21" t="s">
        <v>350</v>
      </c>
      <c s="5"/>
      <c s="5"/>
      <c s="5"/>
      <c s="36">
        <f>0+Q64</f>
      </c>
      <c r="O64">
        <f>0+R64</f>
      </c>
      <c r="Q64">
        <f>0+I65+I69+I73+I77+I81+I85+I89+I93+I97+I101+I105+I109+I113+I117+I121+I125+I129+I133+I137+I141+I145</f>
      </c>
      <c>
        <f>0+O65+O69+O73+O77+O81+O85+O89+O93+O97+O101+O105+O109+O113+O117+O121+O125+O129+O133+O137+O141+O145</f>
      </c>
    </row>
    <row r="65" spans="1:16" ht="12.75">
      <c r="A65" s="18" t="s">
        <v>39</v>
      </c>
      <c s="23" t="s">
        <v>160</v>
      </c>
      <c s="23" t="s">
        <v>823</v>
      </c>
      <c s="18" t="s">
        <v>10</v>
      </c>
      <c s="24" t="s">
        <v>824</v>
      </c>
      <c s="25" t="s">
        <v>120</v>
      </c>
      <c s="26">
        <v>12.6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43</v>
      </c>
      <c r="E66" s="29" t="s">
        <v>825</v>
      </c>
    </row>
    <row r="67" spans="1:5" ht="12.75">
      <c r="A67" s="30" t="s">
        <v>45</v>
      </c>
      <c r="E67" s="31" t="s">
        <v>826</v>
      </c>
    </row>
    <row r="68" spans="1:5" ht="255">
      <c r="A68" t="s">
        <v>47</v>
      </c>
      <c r="E68" s="29" t="s">
        <v>827</v>
      </c>
    </row>
    <row r="69" spans="1:16" ht="12.75">
      <c r="A69" s="18" t="s">
        <v>39</v>
      </c>
      <c s="23" t="s">
        <v>165</v>
      </c>
      <c s="23" t="s">
        <v>828</v>
      </c>
      <c s="18" t="s">
        <v>10</v>
      </c>
      <c s="24" t="s">
        <v>829</v>
      </c>
      <c s="25" t="s">
        <v>120</v>
      </c>
      <c s="26">
        <v>12.5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43</v>
      </c>
      <c r="E70" s="29" t="s">
        <v>830</v>
      </c>
    </row>
    <row r="71" spans="1:5" ht="12.75">
      <c r="A71" s="30" t="s">
        <v>45</v>
      </c>
      <c r="E71" s="31" t="s">
        <v>831</v>
      </c>
    </row>
    <row r="72" spans="1:5" ht="255">
      <c r="A72" t="s">
        <v>47</v>
      </c>
      <c r="E72" s="29" t="s">
        <v>827</v>
      </c>
    </row>
    <row r="73" spans="1:16" ht="12.75">
      <c r="A73" s="18" t="s">
        <v>39</v>
      </c>
      <c s="23" t="s">
        <v>170</v>
      </c>
      <c s="23" t="s">
        <v>832</v>
      </c>
      <c s="18" t="s">
        <v>10</v>
      </c>
      <c s="24" t="s">
        <v>833</v>
      </c>
      <c s="25" t="s">
        <v>120</v>
      </c>
      <c s="26">
        <v>91.4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43</v>
      </c>
      <c r="E74" s="29" t="s">
        <v>834</v>
      </c>
    </row>
    <row r="75" spans="1:5" ht="12.75">
      <c r="A75" s="30" t="s">
        <v>45</v>
      </c>
      <c r="E75" s="31" t="s">
        <v>835</v>
      </c>
    </row>
    <row r="76" spans="1:5" ht="255">
      <c r="A76" t="s">
        <v>47</v>
      </c>
      <c r="E76" s="29" t="s">
        <v>827</v>
      </c>
    </row>
    <row r="77" spans="1:16" ht="12.75">
      <c r="A77" s="18" t="s">
        <v>39</v>
      </c>
      <c s="23" t="s">
        <v>176</v>
      </c>
      <c s="23" t="s">
        <v>836</v>
      </c>
      <c s="18" t="s">
        <v>10</v>
      </c>
      <c s="24" t="s">
        <v>837</v>
      </c>
      <c s="25" t="s">
        <v>120</v>
      </c>
      <c s="26">
        <v>8.8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43</v>
      </c>
      <c r="E78" s="29" t="s">
        <v>838</v>
      </c>
    </row>
    <row r="79" spans="1:5" ht="12.75">
      <c r="A79" s="30" t="s">
        <v>45</v>
      </c>
      <c r="E79" s="31" t="s">
        <v>839</v>
      </c>
    </row>
    <row r="80" spans="1:5" ht="242.25">
      <c r="A80" t="s">
        <v>47</v>
      </c>
      <c r="E80" s="29" t="s">
        <v>840</v>
      </c>
    </row>
    <row r="81" spans="1:16" ht="12.75">
      <c r="A81" s="18" t="s">
        <v>39</v>
      </c>
      <c s="23" t="s">
        <v>179</v>
      </c>
      <c s="23" t="s">
        <v>841</v>
      </c>
      <c s="18" t="s">
        <v>10</v>
      </c>
      <c s="24" t="s">
        <v>842</v>
      </c>
      <c s="25" t="s">
        <v>85</v>
      </c>
      <c s="26">
        <v>2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43</v>
      </c>
      <c r="E82" s="29" t="s">
        <v>843</v>
      </c>
    </row>
    <row r="83" spans="1:5" ht="12.75">
      <c r="A83" s="30" t="s">
        <v>45</v>
      </c>
      <c r="E83" s="31" t="s">
        <v>360</v>
      </c>
    </row>
    <row r="84" spans="1:5" ht="25.5">
      <c r="A84" t="s">
        <v>47</v>
      </c>
      <c r="E84" s="29" t="s">
        <v>844</v>
      </c>
    </row>
    <row r="85" spans="1:16" ht="12.75">
      <c r="A85" s="18" t="s">
        <v>39</v>
      </c>
      <c s="23" t="s">
        <v>184</v>
      </c>
      <c s="23" t="s">
        <v>845</v>
      </c>
      <c s="18" t="s">
        <v>10</v>
      </c>
      <c s="24" t="s">
        <v>846</v>
      </c>
      <c s="25" t="s">
        <v>85</v>
      </c>
      <c s="26">
        <v>1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43</v>
      </c>
      <c r="E86" s="29" t="s">
        <v>847</v>
      </c>
    </row>
    <row r="87" spans="1:5" ht="12.75">
      <c r="A87" s="30" t="s">
        <v>45</v>
      </c>
      <c r="E87" s="31" t="s">
        <v>53</v>
      </c>
    </row>
    <row r="88" spans="1:5" ht="25.5">
      <c r="A88" t="s">
        <v>47</v>
      </c>
      <c r="E88" s="29" t="s">
        <v>844</v>
      </c>
    </row>
    <row r="89" spans="1:16" ht="12.75">
      <c r="A89" s="18" t="s">
        <v>39</v>
      </c>
      <c s="23" t="s">
        <v>190</v>
      </c>
      <c s="23" t="s">
        <v>848</v>
      </c>
      <c s="18" t="s">
        <v>10</v>
      </c>
      <c s="24" t="s">
        <v>849</v>
      </c>
      <c s="25" t="s">
        <v>85</v>
      </c>
      <c s="26">
        <v>1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43</v>
      </c>
      <c r="E90" s="29" t="s">
        <v>850</v>
      </c>
    </row>
    <row r="91" spans="1:5" ht="12.75">
      <c r="A91" s="30" t="s">
        <v>45</v>
      </c>
      <c r="E91" s="31" t="s">
        <v>53</v>
      </c>
    </row>
    <row r="92" spans="1:5" ht="25.5">
      <c r="A92" t="s">
        <v>47</v>
      </c>
      <c r="E92" s="29" t="s">
        <v>844</v>
      </c>
    </row>
    <row r="93" spans="1:16" ht="12.75">
      <c r="A93" s="18" t="s">
        <v>39</v>
      </c>
      <c s="23" t="s">
        <v>196</v>
      </c>
      <c s="23" t="s">
        <v>851</v>
      </c>
      <c s="18" t="s">
        <v>10</v>
      </c>
      <c s="24" t="s">
        <v>852</v>
      </c>
      <c s="25" t="s">
        <v>85</v>
      </c>
      <c s="26">
        <v>1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43</v>
      </c>
      <c r="E94" s="29" t="s">
        <v>853</v>
      </c>
    </row>
    <row r="95" spans="1:5" ht="12.75">
      <c r="A95" s="30" t="s">
        <v>45</v>
      </c>
      <c r="E95" s="31" t="s">
        <v>53</v>
      </c>
    </row>
    <row r="96" spans="1:5" ht="25.5">
      <c r="A96" t="s">
        <v>47</v>
      </c>
      <c r="E96" s="29" t="s">
        <v>844</v>
      </c>
    </row>
    <row r="97" spans="1:16" ht="12.75">
      <c r="A97" s="18" t="s">
        <v>39</v>
      </c>
      <c s="23" t="s">
        <v>202</v>
      </c>
      <c s="23" t="s">
        <v>854</v>
      </c>
      <c s="18" t="s">
        <v>10</v>
      </c>
      <c s="24" t="s">
        <v>855</v>
      </c>
      <c s="25" t="s">
        <v>85</v>
      </c>
      <c s="26">
        <v>2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43</v>
      </c>
      <c r="E98" s="29" t="s">
        <v>856</v>
      </c>
    </row>
    <row r="99" spans="1:5" ht="12.75">
      <c r="A99" s="30" t="s">
        <v>45</v>
      </c>
      <c r="E99" s="31" t="s">
        <v>360</v>
      </c>
    </row>
    <row r="100" spans="1:5" ht="25.5">
      <c r="A100" t="s">
        <v>47</v>
      </c>
      <c r="E100" s="29" t="s">
        <v>844</v>
      </c>
    </row>
    <row r="101" spans="1:16" ht="12.75">
      <c r="A101" s="18" t="s">
        <v>39</v>
      </c>
      <c s="23" t="s">
        <v>205</v>
      </c>
      <c s="23" t="s">
        <v>857</v>
      </c>
      <c s="18" t="s">
        <v>10</v>
      </c>
      <c s="24" t="s">
        <v>858</v>
      </c>
      <c s="25" t="s">
        <v>85</v>
      </c>
      <c s="26">
        <v>1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43</v>
      </c>
      <c r="E102" s="29" t="s">
        <v>859</v>
      </c>
    </row>
    <row r="103" spans="1:5" ht="12.75">
      <c r="A103" s="30" t="s">
        <v>45</v>
      </c>
      <c r="E103" s="31" t="s">
        <v>53</v>
      </c>
    </row>
    <row r="104" spans="1:5" ht="25.5">
      <c r="A104" t="s">
        <v>47</v>
      </c>
      <c r="E104" s="29" t="s">
        <v>844</v>
      </c>
    </row>
    <row r="105" spans="1:16" ht="12.75">
      <c r="A105" s="18" t="s">
        <v>39</v>
      </c>
      <c s="23" t="s">
        <v>208</v>
      </c>
      <c s="23" t="s">
        <v>860</v>
      </c>
      <c s="18" t="s">
        <v>10</v>
      </c>
      <c s="24" t="s">
        <v>861</v>
      </c>
      <c s="25" t="s">
        <v>85</v>
      </c>
      <c s="26">
        <v>1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43</v>
      </c>
      <c r="E106" s="29" t="s">
        <v>862</v>
      </c>
    </row>
    <row r="107" spans="1:5" ht="12.75">
      <c r="A107" s="30" t="s">
        <v>45</v>
      </c>
      <c r="E107" s="31" t="s">
        <v>53</v>
      </c>
    </row>
    <row r="108" spans="1:5" ht="25.5">
      <c r="A108" t="s">
        <v>47</v>
      </c>
      <c r="E108" s="29" t="s">
        <v>844</v>
      </c>
    </row>
    <row r="109" spans="1:16" ht="12.75">
      <c r="A109" s="18" t="s">
        <v>39</v>
      </c>
      <c s="23" t="s">
        <v>213</v>
      </c>
      <c s="23" t="s">
        <v>863</v>
      </c>
      <c s="18" t="s">
        <v>10</v>
      </c>
      <c s="24" t="s">
        <v>864</v>
      </c>
      <c s="25" t="s">
        <v>85</v>
      </c>
      <c s="26">
        <v>1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43</v>
      </c>
      <c r="E110" s="29" t="s">
        <v>865</v>
      </c>
    </row>
    <row r="111" spans="1:5" ht="12.75">
      <c r="A111" s="30" t="s">
        <v>45</v>
      </c>
      <c r="E111" s="31" t="s">
        <v>53</v>
      </c>
    </row>
    <row r="112" spans="1:5" ht="25.5">
      <c r="A112" t="s">
        <v>47</v>
      </c>
      <c r="E112" s="29" t="s">
        <v>844</v>
      </c>
    </row>
    <row r="113" spans="1:16" ht="12.75">
      <c r="A113" s="18" t="s">
        <v>39</v>
      </c>
      <c s="23" t="s">
        <v>220</v>
      </c>
      <c s="23" t="s">
        <v>866</v>
      </c>
      <c s="18" t="s">
        <v>10</v>
      </c>
      <c s="24" t="s">
        <v>867</v>
      </c>
      <c s="25" t="s">
        <v>120</v>
      </c>
      <c s="26">
        <v>116.5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38.25">
      <c r="A114" s="28" t="s">
        <v>43</v>
      </c>
      <c r="E114" s="29" t="s">
        <v>868</v>
      </c>
    </row>
    <row r="115" spans="1:5" ht="12.75">
      <c r="A115" s="30" t="s">
        <v>45</v>
      </c>
      <c r="E115" s="31" t="s">
        <v>869</v>
      </c>
    </row>
    <row r="116" spans="1:5" ht="51">
      <c r="A116" t="s">
        <v>47</v>
      </c>
      <c r="E116" s="29" t="s">
        <v>870</v>
      </c>
    </row>
    <row r="117" spans="1:16" ht="12.75">
      <c r="A117" s="18" t="s">
        <v>39</v>
      </c>
      <c s="23" t="s">
        <v>225</v>
      </c>
      <c s="23" t="s">
        <v>871</v>
      </c>
      <c s="18" t="s">
        <v>10</v>
      </c>
      <c s="24" t="s">
        <v>872</v>
      </c>
      <c s="25" t="s">
        <v>120</v>
      </c>
      <c s="26">
        <v>116.5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38.25">
      <c r="A118" s="28" t="s">
        <v>43</v>
      </c>
      <c r="E118" s="29" t="s">
        <v>873</v>
      </c>
    </row>
    <row r="119" spans="1:5" ht="12.75">
      <c r="A119" s="30" t="s">
        <v>45</v>
      </c>
      <c r="E119" s="31" t="s">
        <v>869</v>
      </c>
    </row>
    <row r="120" spans="1:5" ht="38.25">
      <c r="A120" t="s">
        <v>47</v>
      </c>
      <c r="E120" s="29" t="s">
        <v>874</v>
      </c>
    </row>
    <row r="121" spans="1:16" ht="12.75">
      <c r="A121" s="18" t="s">
        <v>39</v>
      </c>
      <c s="23" t="s">
        <v>230</v>
      </c>
      <c s="23" t="s">
        <v>875</v>
      </c>
      <c s="18" t="s">
        <v>10</v>
      </c>
      <c s="24" t="s">
        <v>876</v>
      </c>
      <c s="25" t="s">
        <v>120</v>
      </c>
      <c s="26">
        <v>12.6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43</v>
      </c>
      <c r="E122" s="29" t="s">
        <v>825</v>
      </c>
    </row>
    <row r="123" spans="1:5" ht="12.75">
      <c r="A123" s="30" t="s">
        <v>45</v>
      </c>
      <c r="E123" s="31" t="s">
        <v>826</v>
      </c>
    </row>
    <row r="124" spans="1:5" ht="51">
      <c r="A124" t="s">
        <v>47</v>
      </c>
      <c r="E124" s="29" t="s">
        <v>877</v>
      </c>
    </row>
    <row r="125" spans="1:16" ht="12.75">
      <c r="A125" s="18" t="s">
        <v>39</v>
      </c>
      <c s="23" t="s">
        <v>236</v>
      </c>
      <c s="23" t="s">
        <v>878</v>
      </c>
      <c s="18" t="s">
        <v>10</v>
      </c>
      <c s="24" t="s">
        <v>879</v>
      </c>
      <c s="25" t="s">
        <v>120</v>
      </c>
      <c s="26">
        <v>12.5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43</v>
      </c>
      <c r="E126" s="29" t="s">
        <v>830</v>
      </c>
    </row>
    <row r="127" spans="1:5" ht="12.75">
      <c r="A127" s="30" t="s">
        <v>45</v>
      </c>
      <c r="E127" s="31" t="s">
        <v>831</v>
      </c>
    </row>
    <row r="128" spans="1:5" ht="51">
      <c r="A128" t="s">
        <v>47</v>
      </c>
      <c r="E128" s="29" t="s">
        <v>877</v>
      </c>
    </row>
    <row r="129" spans="1:16" ht="12.75">
      <c r="A129" s="18" t="s">
        <v>39</v>
      </c>
      <c s="23" t="s">
        <v>242</v>
      </c>
      <c s="23" t="s">
        <v>880</v>
      </c>
      <c s="18" t="s">
        <v>10</v>
      </c>
      <c s="24" t="s">
        <v>881</v>
      </c>
      <c s="25" t="s">
        <v>120</v>
      </c>
      <c s="26">
        <v>91.4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43</v>
      </c>
      <c r="E130" s="29" t="s">
        <v>834</v>
      </c>
    </row>
    <row r="131" spans="1:5" ht="12.75">
      <c r="A131" s="30" t="s">
        <v>45</v>
      </c>
      <c r="E131" s="31" t="s">
        <v>835</v>
      </c>
    </row>
    <row r="132" spans="1:5" ht="51">
      <c r="A132" t="s">
        <v>47</v>
      </c>
      <c r="E132" s="29" t="s">
        <v>877</v>
      </c>
    </row>
    <row r="133" spans="1:16" ht="12.75">
      <c r="A133" s="18" t="s">
        <v>39</v>
      </c>
      <c s="23" t="s">
        <v>246</v>
      </c>
      <c s="23" t="s">
        <v>882</v>
      </c>
      <c s="18" t="s">
        <v>10</v>
      </c>
      <c s="24" t="s">
        <v>883</v>
      </c>
      <c s="25" t="s">
        <v>120</v>
      </c>
      <c s="26">
        <v>12.6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43</v>
      </c>
      <c r="E134" s="29" t="s">
        <v>825</v>
      </c>
    </row>
    <row r="135" spans="1:5" ht="12.75">
      <c r="A135" s="30" t="s">
        <v>45</v>
      </c>
      <c r="E135" s="31" t="s">
        <v>884</v>
      </c>
    </row>
    <row r="136" spans="1:5" ht="25.5">
      <c r="A136" t="s">
        <v>47</v>
      </c>
      <c r="E136" s="29" t="s">
        <v>885</v>
      </c>
    </row>
    <row r="137" spans="1:16" ht="12.75">
      <c r="A137" s="18" t="s">
        <v>39</v>
      </c>
      <c s="23" t="s">
        <v>250</v>
      </c>
      <c s="23" t="s">
        <v>886</v>
      </c>
      <c s="18" t="s">
        <v>10</v>
      </c>
      <c s="24" t="s">
        <v>887</v>
      </c>
      <c s="25" t="s">
        <v>120</v>
      </c>
      <c s="26">
        <v>12.5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43</v>
      </c>
      <c r="E138" s="29" t="s">
        <v>830</v>
      </c>
    </row>
    <row r="139" spans="1:5" ht="12.75">
      <c r="A139" s="30" t="s">
        <v>45</v>
      </c>
      <c r="E139" s="31" t="s">
        <v>831</v>
      </c>
    </row>
    <row r="140" spans="1:5" ht="25.5">
      <c r="A140" t="s">
        <v>47</v>
      </c>
      <c r="E140" s="29" t="s">
        <v>885</v>
      </c>
    </row>
    <row r="141" spans="1:16" ht="12.75">
      <c r="A141" s="18" t="s">
        <v>39</v>
      </c>
      <c s="23" t="s">
        <v>257</v>
      </c>
      <c s="23" t="s">
        <v>888</v>
      </c>
      <c s="18" t="s">
        <v>10</v>
      </c>
      <c s="24" t="s">
        <v>889</v>
      </c>
      <c s="25" t="s">
        <v>120</v>
      </c>
      <c s="26">
        <v>91.4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43</v>
      </c>
      <c r="E142" s="29" t="s">
        <v>834</v>
      </c>
    </row>
    <row r="143" spans="1:5" ht="12.75">
      <c r="A143" s="30" t="s">
        <v>45</v>
      </c>
      <c r="E143" s="31" t="s">
        <v>835</v>
      </c>
    </row>
    <row r="144" spans="1:5" ht="25.5">
      <c r="A144" t="s">
        <v>47</v>
      </c>
      <c r="E144" s="29" t="s">
        <v>885</v>
      </c>
    </row>
    <row r="145" spans="1:16" ht="12.75">
      <c r="A145" s="18" t="s">
        <v>39</v>
      </c>
      <c s="23" t="s">
        <v>263</v>
      </c>
      <c s="23" t="s">
        <v>890</v>
      </c>
      <c s="18" t="s">
        <v>10</v>
      </c>
      <c s="24" t="s">
        <v>891</v>
      </c>
      <c s="25" t="s">
        <v>85</v>
      </c>
      <c s="26">
        <v>5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43</v>
      </c>
      <c r="E146" s="29" t="s">
        <v>10</v>
      </c>
    </row>
    <row r="147" spans="1:5" ht="51">
      <c r="A147" s="30" t="s">
        <v>45</v>
      </c>
      <c r="E147" s="31" t="s">
        <v>892</v>
      </c>
    </row>
    <row r="148" spans="1:5" ht="12.75">
      <c r="A148" t="s">
        <v>47</v>
      </c>
      <c r="E148" s="29" t="s">
        <v>893</v>
      </c>
    </row>
    <row r="149" spans="1:18" ht="12.75" customHeight="1">
      <c r="A149" s="5" t="s">
        <v>37</v>
      </c>
      <c s="5"/>
      <c s="35" t="s">
        <v>34</v>
      </c>
      <c s="5"/>
      <c s="21" t="s">
        <v>367</v>
      </c>
      <c s="5"/>
      <c s="5"/>
      <c s="5"/>
      <c s="36">
        <f>0+Q149</f>
      </c>
      <c r="O149">
        <f>0+R149</f>
      </c>
      <c r="Q149">
        <f>0+I150+I154</f>
      </c>
      <c>
        <f>0+O150+O154</f>
      </c>
    </row>
    <row r="150" spans="1:16" ht="12.75">
      <c r="A150" s="18" t="s">
        <v>39</v>
      </c>
      <c s="23" t="s">
        <v>269</v>
      </c>
      <c s="23" t="s">
        <v>894</v>
      </c>
      <c s="18" t="s">
        <v>10</v>
      </c>
      <c s="24" t="s">
        <v>895</v>
      </c>
      <c s="25" t="s">
        <v>120</v>
      </c>
      <c s="26">
        <v>93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43</v>
      </c>
      <c r="E151" s="29" t="s">
        <v>10</v>
      </c>
    </row>
    <row r="152" spans="1:5" ht="12.75">
      <c r="A152" s="30" t="s">
        <v>45</v>
      </c>
      <c r="E152" s="31" t="s">
        <v>896</v>
      </c>
    </row>
    <row r="153" spans="1:5" ht="76.5">
      <c r="A153" t="s">
        <v>47</v>
      </c>
      <c r="E153" s="29" t="s">
        <v>785</v>
      </c>
    </row>
    <row r="154" spans="1:16" ht="12.75">
      <c r="A154" s="18" t="s">
        <v>39</v>
      </c>
      <c s="23" t="s">
        <v>274</v>
      </c>
      <c s="23" t="s">
        <v>897</v>
      </c>
      <c s="18" t="s">
        <v>10</v>
      </c>
      <c s="24" t="s">
        <v>898</v>
      </c>
      <c s="25" t="s">
        <v>899</v>
      </c>
      <c s="26">
        <v>8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25.5">
      <c r="A155" s="28" t="s">
        <v>43</v>
      </c>
      <c r="E155" s="29" t="s">
        <v>900</v>
      </c>
    </row>
    <row r="156" spans="1:5" ht="12.75">
      <c r="A156" s="30" t="s">
        <v>45</v>
      </c>
      <c r="E156" s="31" t="s">
        <v>901</v>
      </c>
    </row>
    <row r="157" spans="1:5" ht="216.75">
      <c r="A157" t="s">
        <v>47</v>
      </c>
      <c r="E157" s="29" t="s">
        <v>902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0+O9+O18+O43+O64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903</v>
      </c>
      <c s="32">
        <f>0+I9+I18+I43+I64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903</v>
      </c>
      <c s="5"/>
      <c s="14" t="s">
        <v>904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96</v>
      </c>
      <c s="18" t="s">
        <v>10</v>
      </c>
      <c s="24" t="s">
        <v>97</v>
      </c>
      <c s="25" t="s">
        <v>98</v>
      </c>
      <c s="26">
        <v>30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99</v>
      </c>
    </row>
    <row r="12" spans="1:5" ht="25.5">
      <c r="A12" s="30" t="s">
        <v>45</v>
      </c>
      <c r="E12" s="31" t="s">
        <v>905</v>
      </c>
    </row>
    <row r="13" spans="1:5" ht="140.25">
      <c r="A13" t="s">
        <v>47</v>
      </c>
      <c r="E13" s="29" t="s">
        <v>101</v>
      </c>
    </row>
    <row r="14" spans="1:16" ht="12.75">
      <c r="A14" s="18" t="s">
        <v>39</v>
      </c>
      <c s="23" t="s">
        <v>17</v>
      </c>
      <c s="23" t="s">
        <v>58</v>
      </c>
      <c s="18" t="s">
        <v>10</v>
      </c>
      <c s="24" t="s">
        <v>60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43</v>
      </c>
      <c r="E15" s="29" t="s">
        <v>906</v>
      </c>
    </row>
    <row r="16" spans="1:5" ht="12.75">
      <c r="A16" s="30" t="s">
        <v>45</v>
      </c>
      <c r="E16" s="31" t="s">
        <v>53</v>
      </c>
    </row>
    <row r="17" spans="1:5" ht="12.75">
      <c r="A17" t="s">
        <v>47</v>
      </c>
      <c r="E17" s="29" t="s">
        <v>54</v>
      </c>
    </row>
    <row r="18" spans="1:18" ht="12.75" customHeight="1">
      <c r="A18" s="5" t="s">
        <v>37</v>
      </c>
      <c s="5"/>
      <c s="35" t="s">
        <v>23</v>
      </c>
      <c s="5"/>
      <c s="21" t="s">
        <v>111</v>
      </c>
      <c s="5"/>
      <c s="5"/>
      <c s="5"/>
      <c s="36">
        <f>0+Q18</f>
      </c>
      <c r="O18">
        <f>0+R18</f>
      </c>
      <c r="Q18">
        <f>0+I19+I23+I27+I31+I35+I39</f>
      </c>
      <c>
        <f>0+O19+O23+O27+O31+O35+O39</f>
      </c>
    </row>
    <row r="19" spans="1:16" ht="12.75">
      <c r="A19" s="18" t="s">
        <v>39</v>
      </c>
      <c s="23" t="s">
        <v>16</v>
      </c>
      <c s="23" t="s">
        <v>800</v>
      </c>
      <c s="18" t="s">
        <v>10</v>
      </c>
      <c s="24" t="s">
        <v>801</v>
      </c>
      <c s="25" t="s">
        <v>114</v>
      </c>
      <c s="26">
        <v>28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43</v>
      </c>
      <c r="E20" s="29" t="s">
        <v>801</v>
      </c>
    </row>
    <row r="21" spans="1:5" ht="12.75">
      <c r="A21" s="30" t="s">
        <v>45</v>
      </c>
      <c r="E21" s="31" t="s">
        <v>907</v>
      </c>
    </row>
    <row r="22" spans="1:5" ht="12.75">
      <c r="A22" t="s">
        <v>47</v>
      </c>
      <c r="E22" s="29" t="s">
        <v>10</v>
      </c>
    </row>
    <row r="23" spans="1:16" ht="12.75">
      <c r="A23" s="18" t="s">
        <v>39</v>
      </c>
      <c s="23" t="s">
        <v>27</v>
      </c>
      <c s="23" t="s">
        <v>171</v>
      </c>
      <c s="18" t="s">
        <v>10</v>
      </c>
      <c s="24" t="s">
        <v>172</v>
      </c>
      <c s="25" t="s">
        <v>114</v>
      </c>
      <c s="26">
        <v>29.04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38.25">
      <c r="A24" s="28" t="s">
        <v>43</v>
      </c>
      <c r="E24" s="29" t="s">
        <v>908</v>
      </c>
    </row>
    <row r="25" spans="1:5" ht="12.75">
      <c r="A25" s="30" t="s">
        <v>45</v>
      </c>
      <c r="E25" s="31" t="s">
        <v>909</v>
      </c>
    </row>
    <row r="26" spans="1:5" ht="318.75">
      <c r="A26" t="s">
        <v>47</v>
      </c>
      <c r="E26" s="29" t="s">
        <v>175</v>
      </c>
    </row>
    <row r="27" spans="1:16" ht="12.75">
      <c r="A27" s="18" t="s">
        <v>39</v>
      </c>
      <c s="23" t="s">
        <v>29</v>
      </c>
      <c s="23" t="s">
        <v>185</v>
      </c>
      <c s="18" t="s">
        <v>910</v>
      </c>
      <c s="24" t="s">
        <v>186</v>
      </c>
      <c s="25" t="s">
        <v>114</v>
      </c>
      <c s="26">
        <v>28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43</v>
      </c>
      <c r="E28" s="29" t="s">
        <v>10</v>
      </c>
    </row>
    <row r="29" spans="1:5" ht="25.5">
      <c r="A29" s="30" t="s">
        <v>45</v>
      </c>
      <c r="E29" s="31" t="s">
        <v>911</v>
      </c>
    </row>
    <row r="30" spans="1:5" ht="191.25">
      <c r="A30" t="s">
        <v>47</v>
      </c>
      <c r="E30" s="29" t="s">
        <v>912</v>
      </c>
    </row>
    <row r="31" spans="1:16" ht="12.75">
      <c r="A31" s="18" t="s">
        <v>39</v>
      </c>
      <c s="23" t="s">
        <v>31</v>
      </c>
      <c s="23" t="s">
        <v>809</v>
      </c>
      <c s="18" t="s">
        <v>10</v>
      </c>
      <c s="24" t="s">
        <v>810</v>
      </c>
      <c s="25" t="s">
        <v>114</v>
      </c>
      <c s="26">
        <v>13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810</v>
      </c>
    </row>
    <row r="33" spans="1:5" ht="25.5">
      <c r="A33" s="30" t="s">
        <v>45</v>
      </c>
      <c r="E33" s="31" t="s">
        <v>913</v>
      </c>
    </row>
    <row r="34" spans="1:5" ht="12.75">
      <c r="A34" t="s">
        <v>47</v>
      </c>
      <c r="E34" s="29" t="s">
        <v>10</v>
      </c>
    </row>
    <row r="35" spans="1:16" ht="12.75">
      <c r="A35" s="18" t="s">
        <v>39</v>
      </c>
      <c s="23" t="s">
        <v>67</v>
      </c>
      <c s="23" t="s">
        <v>197</v>
      </c>
      <c s="18" t="s">
        <v>10</v>
      </c>
      <c s="24" t="s">
        <v>198</v>
      </c>
      <c s="25" t="s">
        <v>114</v>
      </c>
      <c s="26">
        <v>5.85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43</v>
      </c>
      <c r="E36" s="29" t="s">
        <v>198</v>
      </c>
    </row>
    <row r="37" spans="1:5" ht="25.5">
      <c r="A37" s="30" t="s">
        <v>45</v>
      </c>
      <c r="E37" s="31" t="s">
        <v>914</v>
      </c>
    </row>
    <row r="38" spans="1:5" ht="12.75">
      <c r="A38" t="s">
        <v>47</v>
      </c>
      <c r="E38" s="29" t="s">
        <v>10</v>
      </c>
    </row>
    <row r="39" spans="1:16" ht="12.75">
      <c r="A39" s="18" t="s">
        <v>39</v>
      </c>
      <c s="23" t="s">
        <v>71</v>
      </c>
      <c s="23" t="s">
        <v>209</v>
      </c>
      <c s="18" t="s">
        <v>10</v>
      </c>
      <c s="24" t="s">
        <v>210</v>
      </c>
      <c s="25" t="s">
        <v>114</v>
      </c>
      <c s="26">
        <v>10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43</v>
      </c>
      <c r="E40" s="29" t="s">
        <v>210</v>
      </c>
    </row>
    <row r="41" spans="1:5" ht="12.75">
      <c r="A41" s="30" t="s">
        <v>45</v>
      </c>
      <c r="E41" s="31" t="s">
        <v>915</v>
      </c>
    </row>
    <row r="42" spans="1:5" ht="12.75">
      <c r="A42" t="s">
        <v>47</v>
      </c>
      <c r="E42" s="29" t="s">
        <v>10</v>
      </c>
    </row>
    <row r="43" spans="1:18" ht="12.75" customHeight="1">
      <c r="A43" s="5" t="s">
        <v>37</v>
      </c>
      <c s="5"/>
      <c s="35" t="s">
        <v>71</v>
      </c>
      <c s="5"/>
      <c s="21" t="s">
        <v>916</v>
      </c>
      <c s="5"/>
      <c s="5"/>
      <c s="5"/>
      <c s="36">
        <f>0+Q43</f>
      </c>
      <c r="O43">
        <f>0+R43</f>
      </c>
      <c r="Q43">
        <f>0+I44+I48+I52+I56+I60</f>
      </c>
      <c>
        <f>0+O44+O48+O52+O56+O60</f>
      </c>
    </row>
    <row r="44" spans="1:16" ht="12.75">
      <c r="A44" s="18" t="s">
        <v>39</v>
      </c>
      <c s="23" t="s">
        <v>34</v>
      </c>
      <c s="23" t="s">
        <v>917</v>
      </c>
      <c s="18" t="s">
        <v>10</v>
      </c>
      <c s="24" t="s">
        <v>918</v>
      </c>
      <c s="25" t="s">
        <v>120</v>
      </c>
      <c s="26">
        <v>11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43</v>
      </c>
      <c r="E45" s="29" t="s">
        <v>10</v>
      </c>
    </row>
    <row r="46" spans="1:5" ht="12.75">
      <c r="A46" s="30" t="s">
        <v>45</v>
      </c>
      <c r="E46" s="31" t="s">
        <v>919</v>
      </c>
    </row>
    <row r="47" spans="1:5" ht="51">
      <c r="A47" t="s">
        <v>47</v>
      </c>
      <c r="E47" s="29" t="s">
        <v>920</v>
      </c>
    </row>
    <row r="48" spans="1:16" ht="12.75">
      <c r="A48" s="18" t="s">
        <v>39</v>
      </c>
      <c s="23" t="s">
        <v>36</v>
      </c>
      <c s="23" t="s">
        <v>866</v>
      </c>
      <c s="18" t="s">
        <v>10</v>
      </c>
      <c s="24" t="s">
        <v>867</v>
      </c>
      <c s="25" t="s">
        <v>120</v>
      </c>
      <c s="26">
        <v>25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43</v>
      </c>
      <c r="E49" s="29" t="s">
        <v>867</v>
      </c>
    </row>
    <row r="50" spans="1:5" ht="12.75">
      <c r="A50" s="30" t="s">
        <v>45</v>
      </c>
      <c r="E50" s="31" t="s">
        <v>921</v>
      </c>
    </row>
    <row r="51" spans="1:5" ht="12.75">
      <c r="A51" t="s">
        <v>47</v>
      </c>
      <c r="E51" s="29" t="s">
        <v>10</v>
      </c>
    </row>
    <row r="52" spans="1:16" ht="12.75">
      <c r="A52" s="18" t="s">
        <v>39</v>
      </c>
      <c s="23" t="s">
        <v>82</v>
      </c>
      <c s="23" t="s">
        <v>871</v>
      </c>
      <c s="18" t="s">
        <v>10</v>
      </c>
      <c s="24" t="s">
        <v>872</v>
      </c>
      <c s="25" t="s">
        <v>120</v>
      </c>
      <c s="26">
        <v>25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43</v>
      </c>
      <c r="E53" s="29" t="s">
        <v>872</v>
      </c>
    </row>
    <row r="54" spans="1:5" ht="12.75">
      <c r="A54" s="30" t="s">
        <v>45</v>
      </c>
      <c r="E54" s="31" t="s">
        <v>921</v>
      </c>
    </row>
    <row r="55" spans="1:5" ht="12.75">
      <c r="A55" t="s">
        <v>47</v>
      </c>
      <c r="E55" s="29" t="s">
        <v>10</v>
      </c>
    </row>
    <row r="56" spans="1:16" ht="12.75">
      <c r="A56" s="18" t="s">
        <v>39</v>
      </c>
      <c s="23" t="s">
        <v>89</v>
      </c>
      <c s="23" t="s">
        <v>922</v>
      </c>
      <c s="18" t="s">
        <v>10</v>
      </c>
      <c s="24" t="s">
        <v>923</v>
      </c>
      <c s="25" t="s">
        <v>85</v>
      </c>
      <c s="26">
        <v>2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43</v>
      </c>
      <c r="E57" s="29" t="s">
        <v>923</v>
      </c>
    </row>
    <row r="58" spans="1:5" ht="38.25">
      <c r="A58" s="30" t="s">
        <v>45</v>
      </c>
      <c r="E58" s="31" t="s">
        <v>924</v>
      </c>
    </row>
    <row r="59" spans="1:5" ht="12.75">
      <c r="A59" t="s">
        <v>47</v>
      </c>
      <c r="E59" s="29" t="s">
        <v>10</v>
      </c>
    </row>
    <row r="60" spans="1:16" ht="12.75">
      <c r="A60" s="18" t="s">
        <v>39</v>
      </c>
      <c s="23" t="s">
        <v>155</v>
      </c>
      <c s="23" t="s">
        <v>875</v>
      </c>
      <c s="18" t="s">
        <v>10</v>
      </c>
      <c s="24" t="s">
        <v>876</v>
      </c>
      <c s="25" t="s">
        <v>120</v>
      </c>
      <c s="26">
        <v>40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43</v>
      </c>
      <c r="E61" s="29" t="s">
        <v>876</v>
      </c>
    </row>
    <row r="62" spans="1:5" ht="12.75">
      <c r="A62" s="30" t="s">
        <v>45</v>
      </c>
      <c r="E62" s="31" t="s">
        <v>925</v>
      </c>
    </row>
    <row r="63" spans="1:5" ht="12.75">
      <c r="A63" t="s">
        <v>47</v>
      </c>
      <c r="E63" s="29" t="s">
        <v>10</v>
      </c>
    </row>
    <row r="64" spans="1:18" ht="12.75" customHeight="1">
      <c r="A64" s="5" t="s">
        <v>37</v>
      </c>
      <c s="5"/>
      <c s="35" t="s">
        <v>34</v>
      </c>
      <c s="5"/>
      <c s="21" t="s">
        <v>926</v>
      </c>
      <c s="5"/>
      <c s="5"/>
      <c s="5"/>
      <c s="36">
        <f>0+Q64</f>
      </c>
      <c r="O64">
        <f>0+R64</f>
      </c>
      <c r="Q64">
        <f>0+I65+I69</f>
      </c>
      <c>
        <f>0+O65+O69</f>
      </c>
    </row>
    <row r="65" spans="1:16" ht="12.75">
      <c r="A65" s="18" t="s">
        <v>39</v>
      </c>
      <c s="23" t="s">
        <v>160</v>
      </c>
      <c s="23" t="s">
        <v>927</v>
      </c>
      <c s="18" t="s">
        <v>10</v>
      </c>
      <c s="24" t="s">
        <v>928</v>
      </c>
      <c s="25" t="s">
        <v>85</v>
      </c>
      <c s="26">
        <v>1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43</v>
      </c>
      <c r="E66" s="29" t="s">
        <v>928</v>
      </c>
    </row>
    <row r="67" spans="1:5" ht="12.75">
      <c r="A67" s="30" t="s">
        <v>45</v>
      </c>
      <c r="E67" s="31" t="s">
        <v>53</v>
      </c>
    </row>
    <row r="68" spans="1:5" ht="12.75">
      <c r="A68" t="s">
        <v>47</v>
      </c>
      <c r="E68" s="29" t="s">
        <v>10</v>
      </c>
    </row>
    <row r="69" spans="1:16" ht="12.75">
      <c r="A69" s="18" t="s">
        <v>39</v>
      </c>
      <c s="23" t="s">
        <v>165</v>
      </c>
      <c s="23" t="s">
        <v>929</v>
      </c>
      <c s="18" t="s">
        <v>10</v>
      </c>
      <c s="24" t="s">
        <v>930</v>
      </c>
      <c s="25" t="s">
        <v>120</v>
      </c>
      <c s="26">
        <v>10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43</v>
      </c>
      <c r="E70" s="29" t="s">
        <v>930</v>
      </c>
    </row>
    <row r="71" spans="1:5" ht="12.75">
      <c r="A71" s="30" t="s">
        <v>45</v>
      </c>
      <c r="E71" s="31" t="s">
        <v>915</v>
      </c>
    </row>
    <row r="72" spans="1:5" ht="12.75">
      <c r="A72" t="s">
        <v>47</v>
      </c>
      <c r="E72" s="29" t="s">
        <v>10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932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931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932</v>
      </c>
      <c s="5"/>
      <c s="14" t="s">
        <v>933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18" t="s">
        <v>39</v>
      </c>
      <c s="23" t="s">
        <v>23</v>
      </c>
      <c s="23" t="s">
        <v>40</v>
      </c>
      <c s="18" t="s">
        <v>10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14.75">
      <c r="A11" s="28" t="s">
        <v>43</v>
      </c>
      <c r="E11" s="29" t="s">
        <v>934</v>
      </c>
    </row>
    <row r="12" spans="1:5" ht="25.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  <row r="14" spans="1:16" ht="12.75">
      <c r="A14" s="18" t="s">
        <v>39</v>
      </c>
      <c s="23" t="s">
        <v>17</v>
      </c>
      <c s="23" t="s">
        <v>49</v>
      </c>
      <c s="18" t="s">
        <v>10</v>
      </c>
      <c s="24" t="s">
        <v>50</v>
      </c>
      <c s="25" t="s">
        <v>51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76.5">
      <c r="A15" s="28" t="s">
        <v>43</v>
      </c>
      <c r="E15" s="29" t="s">
        <v>935</v>
      </c>
    </row>
    <row r="16" spans="1:5" ht="12.75">
      <c r="A16" s="30" t="s">
        <v>45</v>
      </c>
      <c r="E16" s="31" t="s">
        <v>53</v>
      </c>
    </row>
    <row r="17" spans="1:5" ht="12.75">
      <c r="A17" t="s">
        <v>47</v>
      </c>
      <c r="E17" s="29" t="s">
        <v>54</v>
      </c>
    </row>
    <row r="18" spans="1:16" ht="12.75">
      <c r="A18" s="18" t="s">
        <v>39</v>
      </c>
      <c s="23" t="s">
        <v>16</v>
      </c>
      <c s="23" t="s">
        <v>55</v>
      </c>
      <c s="18" t="s">
        <v>10</v>
      </c>
      <c s="24" t="s">
        <v>56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63.75">
      <c r="A19" s="28" t="s">
        <v>43</v>
      </c>
      <c r="E19" s="29" t="s">
        <v>936</v>
      </c>
    </row>
    <row r="20" spans="1:5" ht="12.75">
      <c r="A20" s="30" t="s">
        <v>45</v>
      </c>
      <c r="E20" s="31" t="s">
        <v>53</v>
      </c>
    </row>
    <row r="21" spans="1:5" ht="12.75">
      <c r="A21" t="s">
        <v>47</v>
      </c>
      <c r="E21" s="29" t="s">
        <v>54</v>
      </c>
    </row>
    <row r="22" spans="1:16" ht="12.75">
      <c r="A22" s="18" t="s">
        <v>39</v>
      </c>
      <c s="23" t="s">
        <v>27</v>
      </c>
      <c s="23" t="s">
        <v>58</v>
      </c>
      <c s="18" t="s">
        <v>59</v>
      </c>
      <c s="24" t="s">
        <v>60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76.5">
      <c r="A23" s="28" t="s">
        <v>43</v>
      </c>
      <c r="E23" s="29" t="s">
        <v>937</v>
      </c>
    </row>
    <row r="24" spans="1:5" ht="12.75">
      <c r="A24" s="30" t="s">
        <v>45</v>
      </c>
      <c r="E24" s="31" t="s">
        <v>53</v>
      </c>
    </row>
    <row r="25" spans="1:5" ht="12.75">
      <c r="A25" t="s">
        <v>47</v>
      </c>
      <c r="E25" s="29" t="s">
        <v>54</v>
      </c>
    </row>
    <row r="26" spans="1:16" ht="12.75">
      <c r="A26" s="18" t="s">
        <v>39</v>
      </c>
      <c s="23" t="s">
        <v>29</v>
      </c>
      <c s="23" t="s">
        <v>58</v>
      </c>
      <c s="18" t="s">
        <v>62</v>
      </c>
      <c s="24" t="s">
        <v>63</v>
      </c>
      <c s="25" t="s">
        <v>51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63.75">
      <c r="A27" s="28" t="s">
        <v>43</v>
      </c>
      <c r="E27" s="29" t="s">
        <v>938</v>
      </c>
    </row>
    <row r="28" spans="1:5" ht="12.75">
      <c r="A28" s="30" t="s">
        <v>45</v>
      </c>
      <c r="E28" s="31" t="s">
        <v>53</v>
      </c>
    </row>
    <row r="29" spans="1:5" ht="12.75">
      <c r="A29" t="s">
        <v>47</v>
      </c>
      <c r="E29" s="29" t="s">
        <v>54</v>
      </c>
    </row>
    <row r="30" spans="1:16" ht="12.75">
      <c r="A30" s="18" t="s">
        <v>39</v>
      </c>
      <c s="23" t="s">
        <v>31</v>
      </c>
      <c s="23" t="s">
        <v>58</v>
      </c>
      <c s="18" t="s">
        <v>65</v>
      </c>
      <c s="24" t="s">
        <v>60</v>
      </c>
      <c s="25" t="s">
        <v>51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76.5">
      <c r="A31" s="28" t="s">
        <v>43</v>
      </c>
      <c r="E31" s="29" t="s">
        <v>939</v>
      </c>
    </row>
    <row r="32" spans="1:5" ht="12.75">
      <c r="A32" s="30" t="s">
        <v>45</v>
      </c>
      <c r="E32" s="31" t="s">
        <v>53</v>
      </c>
    </row>
    <row r="33" spans="1:5" ht="12.75">
      <c r="A33" t="s">
        <v>47</v>
      </c>
      <c r="E33" s="29" t="s">
        <v>54</v>
      </c>
    </row>
    <row r="34" spans="1:16" ht="12.75">
      <c r="A34" s="18" t="s">
        <v>39</v>
      </c>
      <c s="23" t="s">
        <v>67</v>
      </c>
      <c s="23" t="s">
        <v>68</v>
      </c>
      <c s="18" t="s">
        <v>10</v>
      </c>
      <c s="24" t="s">
        <v>69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89.25">
      <c r="A35" s="28" t="s">
        <v>43</v>
      </c>
      <c r="E35" s="29" t="s">
        <v>940</v>
      </c>
    </row>
    <row r="36" spans="1:5" ht="12.75">
      <c r="A36" s="30" t="s">
        <v>45</v>
      </c>
      <c r="E36" s="31" t="s">
        <v>53</v>
      </c>
    </row>
    <row r="37" spans="1:5" ht="12.75">
      <c r="A37" t="s">
        <v>47</v>
      </c>
      <c r="E37" s="29" t="s">
        <v>54</v>
      </c>
    </row>
    <row r="38" spans="1:16" ht="12.75">
      <c r="A38" s="18" t="s">
        <v>39</v>
      </c>
      <c s="23" t="s">
        <v>71</v>
      </c>
      <c s="23" t="s">
        <v>72</v>
      </c>
      <c s="18" t="s">
        <v>10</v>
      </c>
      <c s="24" t="s">
        <v>73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7.5">
      <c r="A39" s="28" t="s">
        <v>43</v>
      </c>
      <c r="E39" s="29" t="s">
        <v>941</v>
      </c>
    </row>
    <row r="40" spans="1:5" ht="12.75">
      <c r="A40" s="30" t="s">
        <v>45</v>
      </c>
      <c r="E40" s="31" t="s">
        <v>53</v>
      </c>
    </row>
    <row r="41" spans="1:5" ht="12.75">
      <c r="A41" t="s">
        <v>47</v>
      </c>
      <c r="E41" s="29" t="s">
        <v>10</v>
      </c>
    </row>
    <row r="42" spans="1:16" ht="12.75">
      <c r="A42" s="18" t="s">
        <v>39</v>
      </c>
      <c s="23" t="s">
        <v>34</v>
      </c>
      <c s="23" t="s">
        <v>75</v>
      </c>
      <c s="18" t="s">
        <v>10</v>
      </c>
      <c s="24" t="s">
        <v>76</v>
      </c>
      <c s="25" t="s">
        <v>51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63.75">
      <c r="A43" s="28" t="s">
        <v>43</v>
      </c>
      <c r="E43" s="29" t="s">
        <v>942</v>
      </c>
    </row>
    <row r="44" spans="1:5" ht="12.75">
      <c r="A44" s="30" t="s">
        <v>45</v>
      </c>
      <c r="E44" s="31" t="s">
        <v>53</v>
      </c>
    </row>
    <row r="45" spans="1:5" ht="63.75">
      <c r="A45" t="s">
        <v>47</v>
      </c>
      <c r="E45" s="29" t="s">
        <v>78</v>
      </c>
    </row>
    <row r="46" spans="1:16" ht="12.75">
      <c r="A46" s="18" t="s">
        <v>39</v>
      </c>
      <c s="23" t="s">
        <v>36</v>
      </c>
      <c s="23" t="s">
        <v>83</v>
      </c>
      <c s="18" t="s">
        <v>10</v>
      </c>
      <c s="24" t="s">
        <v>943</v>
      </c>
      <c s="25" t="s">
        <v>85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38.25">
      <c r="A47" s="28" t="s">
        <v>43</v>
      </c>
      <c r="E47" s="29" t="s">
        <v>944</v>
      </c>
    </row>
    <row r="48" spans="1:5" ht="12.75">
      <c r="A48" s="30" t="s">
        <v>45</v>
      </c>
      <c r="E48" s="31" t="s">
        <v>53</v>
      </c>
    </row>
    <row r="49" spans="1:5" ht="89.25">
      <c r="A49" t="s">
        <v>47</v>
      </c>
      <c r="E49" s="29" t="s">
        <v>88</v>
      </c>
    </row>
    <row r="50" spans="1:16" ht="12.75">
      <c r="A50" s="18" t="s">
        <v>39</v>
      </c>
      <c s="23" t="s">
        <v>82</v>
      </c>
      <c s="23" t="s">
        <v>90</v>
      </c>
      <c s="18" t="s">
        <v>10</v>
      </c>
      <c s="24" t="s">
        <v>91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7.5">
      <c r="A51" s="28" t="s">
        <v>43</v>
      </c>
      <c r="E51" s="29" t="s">
        <v>945</v>
      </c>
    </row>
    <row r="52" spans="1:5" ht="12.75">
      <c r="A52" s="30" t="s">
        <v>45</v>
      </c>
      <c r="E52" s="31" t="s">
        <v>53</v>
      </c>
    </row>
    <row r="53" spans="1:5" ht="12.75">
      <c r="A53" t="s">
        <v>47</v>
      </c>
      <c r="E53" s="29" t="s">
        <v>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0+O9+O14+O35+O72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946</v>
      </c>
      <c s="32">
        <f>0+I9+I14+I35+I72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931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946</v>
      </c>
      <c s="5"/>
      <c s="14" t="s">
        <v>947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107</v>
      </c>
      <c s="18" t="s">
        <v>10</v>
      </c>
      <c s="24" t="s">
        <v>108</v>
      </c>
      <c s="25" t="s">
        <v>98</v>
      </c>
      <c s="26">
        <v>455.445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109</v>
      </c>
    </row>
    <row r="12" spans="1:5" ht="38.25">
      <c r="A12" s="30" t="s">
        <v>45</v>
      </c>
      <c r="E12" s="31" t="s">
        <v>948</v>
      </c>
    </row>
    <row r="13" spans="1:5" ht="140.25">
      <c r="A13" t="s">
        <v>47</v>
      </c>
      <c r="E13" s="29" t="s">
        <v>101</v>
      </c>
    </row>
    <row r="14" spans="1:18" ht="12.75" customHeight="1">
      <c r="A14" s="5" t="s">
        <v>37</v>
      </c>
      <c s="5"/>
      <c s="35" t="s">
        <v>23</v>
      </c>
      <c s="5"/>
      <c s="21" t="s">
        <v>111</v>
      </c>
      <c s="5"/>
      <c s="5"/>
      <c s="5"/>
      <c s="36">
        <f>0+Q14</f>
      </c>
      <c r="O14">
        <f>0+R14</f>
      </c>
      <c r="Q14">
        <f>0+I15+I19+I23+I27+I31</f>
      </c>
      <c>
        <f>0+O15+O19+O23+O27+O31</f>
      </c>
    </row>
    <row r="15" spans="1:16" ht="12.75">
      <c r="A15" s="18" t="s">
        <v>39</v>
      </c>
      <c s="23" t="s">
        <v>17</v>
      </c>
      <c s="23" t="s">
        <v>118</v>
      </c>
      <c s="18" t="s">
        <v>10</v>
      </c>
      <c s="24" t="s">
        <v>119</v>
      </c>
      <c s="25" t="s">
        <v>120</v>
      </c>
      <c s="26">
        <v>124.25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51">
      <c r="A16" s="28" t="s">
        <v>43</v>
      </c>
      <c r="E16" s="29" t="s">
        <v>949</v>
      </c>
    </row>
    <row r="17" spans="1:5" ht="12.75">
      <c r="A17" s="30" t="s">
        <v>45</v>
      </c>
      <c r="E17" s="31" t="s">
        <v>950</v>
      </c>
    </row>
    <row r="18" spans="1:5" ht="63.75">
      <c r="A18" t="s">
        <v>47</v>
      </c>
      <c r="E18" s="29" t="s">
        <v>117</v>
      </c>
    </row>
    <row r="19" spans="1:16" ht="12.75">
      <c r="A19" s="18" t="s">
        <v>39</v>
      </c>
      <c s="23" t="s">
        <v>16</v>
      </c>
      <c s="23" t="s">
        <v>951</v>
      </c>
      <c s="18" t="s">
        <v>10</v>
      </c>
      <c s="24" t="s">
        <v>952</v>
      </c>
      <c s="25" t="s">
        <v>120</v>
      </c>
      <c s="26">
        <v>872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51">
      <c r="A20" s="28" t="s">
        <v>43</v>
      </c>
      <c r="E20" s="29" t="s">
        <v>949</v>
      </c>
    </row>
    <row r="21" spans="1:5" ht="12.75">
      <c r="A21" s="30" t="s">
        <v>45</v>
      </c>
      <c r="E21" s="31" t="s">
        <v>953</v>
      </c>
    </row>
    <row r="22" spans="1:5" ht="63.75">
      <c r="A22" t="s">
        <v>47</v>
      </c>
      <c r="E22" s="29" t="s">
        <v>117</v>
      </c>
    </row>
    <row r="23" spans="1:16" ht="12.75">
      <c r="A23" s="18" t="s">
        <v>39</v>
      </c>
      <c s="23" t="s">
        <v>27</v>
      </c>
      <c s="23" t="s">
        <v>123</v>
      </c>
      <c s="18" t="s">
        <v>10</v>
      </c>
      <c s="24" t="s">
        <v>124</v>
      </c>
      <c s="25" t="s">
        <v>114</v>
      </c>
      <c s="26">
        <v>1789.38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51">
      <c r="A24" s="28" t="s">
        <v>43</v>
      </c>
      <c r="E24" s="29" t="s">
        <v>954</v>
      </c>
    </row>
    <row r="25" spans="1:5" ht="12.75">
      <c r="A25" s="30" t="s">
        <v>45</v>
      </c>
      <c r="E25" s="31" t="s">
        <v>955</v>
      </c>
    </row>
    <row r="26" spans="1:5" ht="63.75">
      <c r="A26" t="s">
        <v>47</v>
      </c>
      <c r="E26" s="29" t="s">
        <v>117</v>
      </c>
    </row>
    <row r="27" spans="1:16" ht="25.5">
      <c r="A27" s="18" t="s">
        <v>39</v>
      </c>
      <c s="23" t="s">
        <v>29</v>
      </c>
      <c s="23" t="s">
        <v>127</v>
      </c>
      <c s="18" t="s">
        <v>10</v>
      </c>
      <c s="24" t="s">
        <v>128</v>
      </c>
      <c s="25" t="s">
        <v>114</v>
      </c>
      <c s="26">
        <v>59.646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63.75">
      <c r="A28" s="28" t="s">
        <v>43</v>
      </c>
      <c r="E28" s="29" t="s">
        <v>129</v>
      </c>
    </row>
    <row r="29" spans="1:5" ht="12.75">
      <c r="A29" s="30" t="s">
        <v>45</v>
      </c>
      <c r="E29" s="31" t="s">
        <v>956</v>
      </c>
    </row>
    <row r="30" spans="1:5" ht="63.75">
      <c r="A30" t="s">
        <v>47</v>
      </c>
      <c r="E30" s="29" t="s">
        <v>117</v>
      </c>
    </row>
    <row r="31" spans="1:16" ht="12.75">
      <c r="A31" s="18" t="s">
        <v>39</v>
      </c>
      <c s="23" t="s">
        <v>31</v>
      </c>
      <c s="23" t="s">
        <v>156</v>
      </c>
      <c s="18" t="s">
        <v>10</v>
      </c>
      <c s="24" t="s">
        <v>157</v>
      </c>
      <c s="25" t="s">
        <v>85</v>
      </c>
      <c s="26">
        <v>101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38.25">
      <c r="A32" s="28" t="s">
        <v>43</v>
      </c>
      <c r="E32" s="29" t="s">
        <v>957</v>
      </c>
    </row>
    <row r="33" spans="1:5" ht="12.75">
      <c r="A33" s="30" t="s">
        <v>45</v>
      </c>
      <c r="E33" s="31" t="s">
        <v>958</v>
      </c>
    </row>
    <row r="34" spans="1:5" ht="63.75">
      <c r="A34" t="s">
        <v>47</v>
      </c>
      <c r="E34" s="29" t="s">
        <v>150</v>
      </c>
    </row>
    <row r="35" spans="1:18" ht="12.75" customHeight="1">
      <c r="A35" s="5" t="s">
        <v>37</v>
      </c>
      <c s="5"/>
      <c s="35" t="s">
        <v>29</v>
      </c>
      <c s="5"/>
      <c s="21" t="s">
        <v>256</v>
      </c>
      <c s="5"/>
      <c s="5"/>
      <c s="5"/>
      <c s="36">
        <f>0+Q35</f>
      </c>
      <c r="O35">
        <f>0+R35</f>
      </c>
      <c r="Q35">
        <f>0+I36+I40+I44+I48+I52+I56+I60+I64+I68</f>
      </c>
      <c>
        <f>0+O36+O40+O44+O48+O52+O56+O60+O64+O68</f>
      </c>
    </row>
    <row r="36" spans="1:16" ht="12.75">
      <c r="A36" s="18" t="s">
        <v>39</v>
      </c>
      <c s="23" t="s">
        <v>67</v>
      </c>
      <c s="23" t="s">
        <v>959</v>
      </c>
      <c s="18" t="s">
        <v>10</v>
      </c>
      <c s="24" t="s">
        <v>960</v>
      </c>
      <c s="25" t="s">
        <v>216</v>
      </c>
      <c s="26">
        <v>9941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43</v>
      </c>
      <c r="E37" s="29" t="s">
        <v>961</v>
      </c>
    </row>
    <row r="38" spans="1:5" ht="12.75">
      <c r="A38" s="30" t="s">
        <v>45</v>
      </c>
      <c r="E38" s="31" t="s">
        <v>962</v>
      </c>
    </row>
    <row r="39" spans="1:5" ht="51">
      <c r="A39" t="s">
        <v>47</v>
      </c>
      <c r="E39" s="29" t="s">
        <v>295</v>
      </c>
    </row>
    <row r="40" spans="1:16" ht="12.75">
      <c r="A40" s="18" t="s">
        <v>39</v>
      </c>
      <c s="23" t="s">
        <v>71</v>
      </c>
      <c s="23" t="s">
        <v>297</v>
      </c>
      <c s="18" t="s">
        <v>23</v>
      </c>
      <c s="24" t="s">
        <v>298</v>
      </c>
      <c s="25" t="s">
        <v>216</v>
      </c>
      <c s="26">
        <v>9941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43</v>
      </c>
      <c r="E41" s="29" t="s">
        <v>495</v>
      </c>
    </row>
    <row r="42" spans="1:5" ht="12.75">
      <c r="A42" s="30" t="s">
        <v>45</v>
      </c>
      <c r="E42" s="31" t="s">
        <v>962</v>
      </c>
    </row>
    <row r="43" spans="1:5" ht="51">
      <c r="A43" t="s">
        <v>47</v>
      </c>
      <c r="E43" s="29" t="s">
        <v>295</v>
      </c>
    </row>
    <row r="44" spans="1:16" ht="12.75">
      <c r="A44" s="18" t="s">
        <v>39</v>
      </c>
      <c s="23" t="s">
        <v>34</v>
      </c>
      <c s="23" t="s">
        <v>297</v>
      </c>
      <c s="18" t="s">
        <v>17</v>
      </c>
      <c s="24" t="s">
        <v>298</v>
      </c>
      <c s="25" t="s">
        <v>216</v>
      </c>
      <c s="26">
        <v>9941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43</v>
      </c>
      <c r="E45" s="29" t="s">
        <v>963</v>
      </c>
    </row>
    <row r="46" spans="1:5" ht="12.75">
      <c r="A46" s="30" t="s">
        <v>45</v>
      </c>
      <c r="E46" s="31" t="s">
        <v>962</v>
      </c>
    </row>
    <row r="47" spans="1:5" ht="51">
      <c r="A47" t="s">
        <v>47</v>
      </c>
      <c r="E47" s="29" t="s">
        <v>295</v>
      </c>
    </row>
    <row r="48" spans="1:16" ht="12.75">
      <c r="A48" s="18" t="s">
        <v>39</v>
      </c>
      <c s="23" t="s">
        <v>36</v>
      </c>
      <c s="23" t="s">
        <v>964</v>
      </c>
      <c s="18" t="s">
        <v>10</v>
      </c>
      <c s="24" t="s">
        <v>965</v>
      </c>
      <c s="25" t="s">
        <v>216</v>
      </c>
      <c s="26">
        <v>9941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43</v>
      </c>
      <c r="E49" s="29" t="s">
        <v>496</v>
      </c>
    </row>
    <row r="50" spans="1:5" ht="12.75">
      <c r="A50" s="30" t="s">
        <v>45</v>
      </c>
      <c r="E50" s="31" t="s">
        <v>962</v>
      </c>
    </row>
    <row r="51" spans="1:5" ht="51">
      <c r="A51" t="s">
        <v>47</v>
      </c>
      <c r="E51" s="29" t="s">
        <v>295</v>
      </c>
    </row>
    <row r="52" spans="1:16" ht="12.75">
      <c r="A52" s="18" t="s">
        <v>39</v>
      </c>
      <c s="23" t="s">
        <v>82</v>
      </c>
      <c s="23" t="s">
        <v>310</v>
      </c>
      <c s="18" t="s">
        <v>10</v>
      </c>
      <c s="24" t="s">
        <v>311</v>
      </c>
      <c s="25" t="s">
        <v>216</v>
      </c>
      <c s="26">
        <v>9941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43</v>
      </c>
      <c r="E53" s="29" t="s">
        <v>497</v>
      </c>
    </row>
    <row r="54" spans="1:5" ht="12.75">
      <c r="A54" s="30" t="s">
        <v>45</v>
      </c>
      <c r="E54" s="31" t="s">
        <v>962</v>
      </c>
    </row>
    <row r="55" spans="1:5" ht="140.25">
      <c r="A55" t="s">
        <v>47</v>
      </c>
      <c r="E55" s="29" t="s">
        <v>313</v>
      </c>
    </row>
    <row r="56" spans="1:16" ht="12.75">
      <c r="A56" s="18" t="s">
        <v>39</v>
      </c>
      <c s="23" t="s">
        <v>89</v>
      </c>
      <c s="23" t="s">
        <v>320</v>
      </c>
      <c s="18" t="s">
        <v>10</v>
      </c>
      <c s="24" t="s">
        <v>321</v>
      </c>
      <c s="25" t="s">
        <v>216</v>
      </c>
      <c s="26">
        <v>9941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43</v>
      </c>
      <c r="E57" s="29" t="s">
        <v>966</v>
      </c>
    </row>
    <row r="58" spans="1:5" ht="12.75">
      <c r="A58" s="30" t="s">
        <v>45</v>
      </c>
      <c r="E58" s="31" t="s">
        <v>962</v>
      </c>
    </row>
    <row r="59" spans="1:5" ht="140.25">
      <c r="A59" t="s">
        <v>47</v>
      </c>
      <c r="E59" s="29" t="s">
        <v>313</v>
      </c>
    </row>
    <row r="60" spans="1:16" ht="12.75">
      <c r="A60" s="18" t="s">
        <v>39</v>
      </c>
      <c s="23" t="s">
        <v>155</v>
      </c>
      <c s="23" t="s">
        <v>330</v>
      </c>
      <c s="18" t="s">
        <v>10</v>
      </c>
      <c s="24" t="s">
        <v>331</v>
      </c>
      <c s="25" t="s">
        <v>216</v>
      </c>
      <c s="26">
        <v>9941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43</v>
      </c>
      <c r="E61" s="29" t="s">
        <v>967</v>
      </c>
    </row>
    <row r="62" spans="1:5" ht="12.75">
      <c r="A62" s="30" t="s">
        <v>45</v>
      </c>
      <c r="E62" s="31" t="s">
        <v>962</v>
      </c>
    </row>
    <row r="63" spans="1:5" ht="140.25">
      <c r="A63" t="s">
        <v>47</v>
      </c>
      <c r="E63" s="29" t="s">
        <v>313</v>
      </c>
    </row>
    <row r="64" spans="1:16" ht="12.75">
      <c r="A64" s="18" t="s">
        <v>39</v>
      </c>
      <c s="23" t="s">
        <v>160</v>
      </c>
      <c s="23" t="s">
        <v>340</v>
      </c>
      <c s="18" t="s">
        <v>10</v>
      </c>
      <c s="24" t="s">
        <v>341</v>
      </c>
      <c s="25" t="s">
        <v>114</v>
      </c>
      <c s="26">
        <v>59.646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38.25">
      <c r="A65" s="28" t="s">
        <v>43</v>
      </c>
      <c r="E65" s="29" t="s">
        <v>342</v>
      </c>
    </row>
    <row r="66" spans="1:5" ht="12.75">
      <c r="A66" s="30" t="s">
        <v>45</v>
      </c>
      <c r="E66" s="31" t="s">
        <v>956</v>
      </c>
    </row>
    <row r="67" spans="1:5" ht="204">
      <c r="A67" t="s">
        <v>47</v>
      </c>
      <c r="E67" s="29" t="s">
        <v>343</v>
      </c>
    </row>
    <row r="68" spans="1:16" ht="12.75">
      <c r="A68" s="18" t="s">
        <v>39</v>
      </c>
      <c s="23" t="s">
        <v>165</v>
      </c>
      <c s="23" t="s">
        <v>345</v>
      </c>
      <c s="18" t="s">
        <v>10</v>
      </c>
      <c s="24" t="s">
        <v>346</v>
      </c>
      <c s="25" t="s">
        <v>120</v>
      </c>
      <c s="26">
        <v>488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38.25">
      <c r="A69" s="28" t="s">
        <v>43</v>
      </c>
      <c r="E69" s="29" t="s">
        <v>968</v>
      </c>
    </row>
    <row r="70" spans="1:5" ht="12.75">
      <c r="A70" s="30" t="s">
        <v>45</v>
      </c>
      <c r="E70" s="31" t="s">
        <v>969</v>
      </c>
    </row>
    <row r="71" spans="1:5" ht="51">
      <c r="A71" t="s">
        <v>47</v>
      </c>
      <c r="E71" s="29" t="s">
        <v>349</v>
      </c>
    </row>
    <row r="72" spans="1:18" ht="12.75" customHeight="1">
      <c r="A72" s="5" t="s">
        <v>37</v>
      </c>
      <c s="5"/>
      <c s="35" t="s">
        <v>34</v>
      </c>
      <c s="5"/>
      <c s="21" t="s">
        <v>367</v>
      </c>
      <c s="5"/>
      <c s="5"/>
      <c s="5"/>
      <c s="36">
        <f>0+Q72</f>
      </c>
      <c r="O72">
        <f>0+R72</f>
      </c>
      <c r="Q72">
        <f>0+I73+I77+I81+I85+I89+I93+I97+I101+I105+I109+I113+I117+I121+I125+I129+I133+I137+I141</f>
      </c>
      <c>
        <f>0+O73+O77+O81+O85+O89+O93+O97+O101+O105+O109+O113+O117+O121+O125+O129+O133+O137+O141</f>
      </c>
    </row>
    <row r="73" spans="1:16" ht="12.75">
      <c r="A73" s="18" t="s">
        <v>39</v>
      </c>
      <c s="23" t="s">
        <v>170</v>
      </c>
      <c s="23" t="s">
        <v>381</v>
      </c>
      <c s="18" t="s">
        <v>10</v>
      </c>
      <c s="24" t="s">
        <v>382</v>
      </c>
      <c s="25" t="s">
        <v>85</v>
      </c>
      <c s="26">
        <v>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43</v>
      </c>
      <c r="E74" s="29" t="s">
        <v>10</v>
      </c>
    </row>
    <row r="75" spans="1:5" ht="12.75">
      <c r="A75" s="30" t="s">
        <v>45</v>
      </c>
      <c r="E75" s="31" t="s">
        <v>360</v>
      </c>
    </row>
    <row r="76" spans="1:5" ht="63.75">
      <c r="A76" t="s">
        <v>47</v>
      </c>
      <c r="E76" s="29" t="s">
        <v>383</v>
      </c>
    </row>
    <row r="77" spans="1:16" ht="25.5">
      <c r="A77" s="18" t="s">
        <v>39</v>
      </c>
      <c s="23" t="s">
        <v>176</v>
      </c>
      <c s="23" t="s">
        <v>385</v>
      </c>
      <c s="18" t="s">
        <v>10</v>
      </c>
      <c s="24" t="s">
        <v>386</v>
      </c>
      <c s="25" t="s">
        <v>85</v>
      </c>
      <c s="26">
        <v>102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76.5">
      <c r="A78" s="28" t="s">
        <v>43</v>
      </c>
      <c r="E78" s="29" t="s">
        <v>970</v>
      </c>
    </row>
    <row r="79" spans="1:5" ht="12.75">
      <c r="A79" s="30" t="s">
        <v>45</v>
      </c>
      <c r="E79" s="31" t="s">
        <v>971</v>
      </c>
    </row>
    <row r="80" spans="1:5" ht="25.5">
      <c r="A80" t="s">
        <v>47</v>
      </c>
      <c r="E80" s="29" t="s">
        <v>389</v>
      </c>
    </row>
    <row r="81" spans="1:16" ht="12.75">
      <c r="A81" s="18" t="s">
        <v>39</v>
      </c>
      <c s="23" t="s">
        <v>179</v>
      </c>
      <c s="23" t="s">
        <v>391</v>
      </c>
      <c s="18" t="s">
        <v>10</v>
      </c>
      <c s="24" t="s">
        <v>392</v>
      </c>
      <c s="25" t="s">
        <v>85</v>
      </c>
      <c s="26">
        <v>102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63.75">
      <c r="A82" s="28" t="s">
        <v>43</v>
      </c>
      <c r="E82" s="29" t="s">
        <v>972</v>
      </c>
    </row>
    <row r="83" spans="1:5" ht="12.75">
      <c r="A83" s="30" t="s">
        <v>45</v>
      </c>
      <c r="E83" s="31" t="s">
        <v>971</v>
      </c>
    </row>
    <row r="84" spans="1:5" ht="25.5">
      <c r="A84" t="s">
        <v>47</v>
      </c>
      <c r="E84" s="29" t="s">
        <v>395</v>
      </c>
    </row>
    <row r="85" spans="1:16" ht="12.75">
      <c r="A85" s="18" t="s">
        <v>39</v>
      </c>
      <c s="23" t="s">
        <v>184</v>
      </c>
      <c s="23" t="s">
        <v>397</v>
      </c>
      <c s="18" t="s">
        <v>10</v>
      </c>
      <c s="24" t="s">
        <v>398</v>
      </c>
      <c s="25" t="s">
        <v>85</v>
      </c>
      <c s="26">
        <v>5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38.25">
      <c r="A86" s="28" t="s">
        <v>43</v>
      </c>
      <c r="E86" s="29" t="s">
        <v>973</v>
      </c>
    </row>
    <row r="87" spans="1:5" ht="12.75">
      <c r="A87" s="30" t="s">
        <v>45</v>
      </c>
      <c r="E87" s="31" t="s">
        <v>404</v>
      </c>
    </row>
    <row r="88" spans="1:5" ht="25.5">
      <c r="A88" t="s">
        <v>47</v>
      </c>
      <c r="E88" s="29" t="s">
        <v>389</v>
      </c>
    </row>
    <row r="89" spans="1:16" ht="12.75">
      <c r="A89" s="18" t="s">
        <v>39</v>
      </c>
      <c s="23" t="s">
        <v>190</v>
      </c>
      <c s="23" t="s">
        <v>401</v>
      </c>
      <c s="18" t="s">
        <v>10</v>
      </c>
      <c s="24" t="s">
        <v>402</v>
      </c>
      <c s="25" t="s">
        <v>85</v>
      </c>
      <c s="26">
        <v>5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51">
      <c r="A90" s="28" t="s">
        <v>43</v>
      </c>
      <c r="E90" s="29" t="s">
        <v>974</v>
      </c>
    </row>
    <row r="91" spans="1:5" ht="12.75">
      <c r="A91" s="30" t="s">
        <v>45</v>
      </c>
      <c r="E91" s="31" t="s">
        <v>404</v>
      </c>
    </row>
    <row r="92" spans="1:5" ht="25.5">
      <c r="A92" t="s">
        <v>47</v>
      </c>
      <c r="E92" s="29" t="s">
        <v>395</v>
      </c>
    </row>
    <row r="93" spans="1:16" ht="12.75">
      <c r="A93" s="18" t="s">
        <v>39</v>
      </c>
      <c s="23" t="s">
        <v>196</v>
      </c>
      <c s="23" t="s">
        <v>406</v>
      </c>
      <c s="18" t="s">
        <v>10</v>
      </c>
      <c s="24" t="s">
        <v>407</v>
      </c>
      <c s="25" t="s">
        <v>85</v>
      </c>
      <c s="26">
        <v>1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25.5">
      <c r="A94" s="28" t="s">
        <v>43</v>
      </c>
      <c r="E94" s="29" t="s">
        <v>408</v>
      </c>
    </row>
    <row r="95" spans="1:5" ht="12.75">
      <c r="A95" s="30" t="s">
        <v>45</v>
      </c>
      <c r="E95" s="31" t="s">
        <v>53</v>
      </c>
    </row>
    <row r="96" spans="1:5" ht="25.5">
      <c r="A96" t="s">
        <v>47</v>
      </c>
      <c r="E96" s="29" t="s">
        <v>389</v>
      </c>
    </row>
    <row r="97" spans="1:16" ht="12.75">
      <c r="A97" s="18" t="s">
        <v>39</v>
      </c>
      <c s="23" t="s">
        <v>202</v>
      </c>
      <c s="23" t="s">
        <v>411</v>
      </c>
      <c s="18" t="s">
        <v>10</v>
      </c>
      <c s="24" t="s">
        <v>412</v>
      </c>
      <c s="25" t="s">
        <v>85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38.25">
      <c r="A98" s="28" t="s">
        <v>43</v>
      </c>
      <c r="E98" s="29" t="s">
        <v>413</v>
      </c>
    </row>
    <row r="99" spans="1:5" ht="12.75">
      <c r="A99" s="30" t="s">
        <v>45</v>
      </c>
      <c r="E99" s="31" t="s">
        <v>53</v>
      </c>
    </row>
    <row r="100" spans="1:5" ht="25.5">
      <c r="A100" t="s">
        <v>47</v>
      </c>
      <c r="E100" s="29" t="s">
        <v>395</v>
      </c>
    </row>
    <row r="101" spans="1:16" ht="25.5">
      <c r="A101" s="18" t="s">
        <v>39</v>
      </c>
      <c s="23" t="s">
        <v>205</v>
      </c>
      <c s="23" t="s">
        <v>415</v>
      </c>
      <c s="18" t="s">
        <v>10</v>
      </c>
      <c s="24" t="s">
        <v>416</v>
      </c>
      <c s="25" t="s">
        <v>85</v>
      </c>
      <c s="26">
        <v>67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25.5">
      <c r="A102" s="28" t="s">
        <v>43</v>
      </c>
      <c r="E102" s="29" t="s">
        <v>417</v>
      </c>
    </row>
    <row r="103" spans="1:5" ht="12.75">
      <c r="A103" s="30" t="s">
        <v>45</v>
      </c>
      <c r="E103" s="31" t="s">
        <v>975</v>
      </c>
    </row>
    <row r="104" spans="1:5" ht="25.5">
      <c r="A104" t="s">
        <v>47</v>
      </c>
      <c r="E104" s="29" t="s">
        <v>419</v>
      </c>
    </row>
    <row r="105" spans="1:16" ht="12.75">
      <c r="A105" s="18" t="s">
        <v>39</v>
      </c>
      <c s="23" t="s">
        <v>208</v>
      </c>
      <c s="23" t="s">
        <v>421</v>
      </c>
      <c s="18" t="s">
        <v>10</v>
      </c>
      <c s="24" t="s">
        <v>422</v>
      </c>
      <c s="25" t="s">
        <v>85</v>
      </c>
      <c s="26">
        <v>67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38.25">
      <c r="A106" s="28" t="s">
        <v>43</v>
      </c>
      <c r="E106" s="29" t="s">
        <v>423</v>
      </c>
    </row>
    <row r="107" spans="1:5" ht="12.75">
      <c r="A107" s="30" t="s">
        <v>45</v>
      </c>
      <c r="E107" s="31" t="s">
        <v>975</v>
      </c>
    </row>
    <row r="108" spans="1:5" ht="25.5">
      <c r="A108" t="s">
        <v>47</v>
      </c>
      <c r="E108" s="29" t="s">
        <v>395</v>
      </c>
    </row>
    <row r="109" spans="1:16" ht="25.5">
      <c r="A109" s="18" t="s">
        <v>39</v>
      </c>
      <c s="23" t="s">
        <v>213</v>
      </c>
      <c s="23" t="s">
        <v>426</v>
      </c>
      <c s="18" t="s">
        <v>10</v>
      </c>
      <c s="24" t="s">
        <v>427</v>
      </c>
      <c s="25" t="s">
        <v>216</v>
      </c>
      <c s="26">
        <v>340.455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38.25">
      <c r="A110" s="28" t="s">
        <v>43</v>
      </c>
      <c r="E110" s="29" t="s">
        <v>976</v>
      </c>
    </row>
    <row r="111" spans="1:5" ht="165.75">
      <c r="A111" s="30" t="s">
        <v>45</v>
      </c>
      <c r="E111" s="31" t="s">
        <v>977</v>
      </c>
    </row>
    <row r="112" spans="1:5" ht="38.25">
      <c r="A112" t="s">
        <v>47</v>
      </c>
      <c r="E112" s="29" t="s">
        <v>430</v>
      </c>
    </row>
    <row r="113" spans="1:16" ht="25.5">
      <c r="A113" s="18" t="s">
        <v>39</v>
      </c>
      <c s="23" t="s">
        <v>220</v>
      </c>
      <c s="23" t="s">
        <v>432</v>
      </c>
      <c s="18" t="s">
        <v>10</v>
      </c>
      <c s="24" t="s">
        <v>433</v>
      </c>
      <c s="25" t="s">
        <v>216</v>
      </c>
      <c s="26">
        <v>68.45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25.5">
      <c r="A114" s="28" t="s">
        <v>43</v>
      </c>
      <c r="E114" s="29" t="s">
        <v>978</v>
      </c>
    </row>
    <row r="115" spans="1:5" ht="102">
      <c r="A115" s="30" t="s">
        <v>45</v>
      </c>
      <c r="E115" s="31" t="s">
        <v>979</v>
      </c>
    </row>
    <row r="116" spans="1:5" ht="38.25">
      <c r="A116" t="s">
        <v>47</v>
      </c>
      <c r="E116" s="29" t="s">
        <v>430</v>
      </c>
    </row>
    <row r="117" spans="1:16" ht="25.5">
      <c r="A117" s="18" t="s">
        <v>39</v>
      </c>
      <c s="23" t="s">
        <v>225</v>
      </c>
      <c s="23" t="s">
        <v>437</v>
      </c>
      <c s="18" t="s">
        <v>10</v>
      </c>
      <c s="24" t="s">
        <v>438</v>
      </c>
      <c s="25" t="s">
        <v>216</v>
      </c>
      <c s="26">
        <v>272.005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25.5">
      <c r="A118" s="28" t="s">
        <v>43</v>
      </c>
      <c r="E118" s="29" t="s">
        <v>980</v>
      </c>
    </row>
    <row r="119" spans="1:5" ht="76.5">
      <c r="A119" s="30" t="s">
        <v>45</v>
      </c>
      <c r="E119" s="31" t="s">
        <v>981</v>
      </c>
    </row>
    <row r="120" spans="1:5" ht="38.25">
      <c r="A120" t="s">
        <v>47</v>
      </c>
      <c r="E120" s="29" t="s">
        <v>430</v>
      </c>
    </row>
    <row r="121" spans="1:16" ht="25.5">
      <c r="A121" s="18" t="s">
        <v>39</v>
      </c>
      <c s="23" t="s">
        <v>230</v>
      </c>
      <c s="23" t="s">
        <v>447</v>
      </c>
      <c s="18" t="s">
        <v>10</v>
      </c>
      <c s="24" t="s">
        <v>448</v>
      </c>
      <c s="25" t="s">
        <v>216</v>
      </c>
      <c s="26">
        <v>950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38.25">
      <c r="A122" s="28" t="s">
        <v>43</v>
      </c>
      <c r="E122" s="29" t="s">
        <v>449</v>
      </c>
    </row>
    <row r="123" spans="1:5" ht="38.25">
      <c r="A123" s="30" t="s">
        <v>45</v>
      </c>
      <c r="E123" s="31" t="s">
        <v>982</v>
      </c>
    </row>
    <row r="124" spans="1:5" ht="12.75">
      <c r="A124" t="s">
        <v>47</v>
      </c>
      <c r="E124" s="29" t="s">
        <v>451</v>
      </c>
    </row>
    <row r="125" spans="1:16" ht="12.75">
      <c r="A125" s="18" t="s">
        <v>39</v>
      </c>
      <c s="23" t="s">
        <v>236</v>
      </c>
      <c s="23" t="s">
        <v>983</v>
      </c>
      <c s="18" t="s">
        <v>10</v>
      </c>
      <c s="24" t="s">
        <v>984</v>
      </c>
      <c s="25" t="s">
        <v>216</v>
      </c>
      <c s="26">
        <v>1018.025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63.75">
      <c r="A126" s="28" t="s">
        <v>43</v>
      </c>
      <c r="E126" s="29" t="s">
        <v>985</v>
      </c>
    </row>
    <row r="127" spans="1:5" ht="140.25">
      <c r="A127" s="30" t="s">
        <v>45</v>
      </c>
      <c r="E127" s="31" t="s">
        <v>986</v>
      </c>
    </row>
    <row r="128" spans="1:5" ht="12.75">
      <c r="A128" t="s">
        <v>47</v>
      </c>
      <c r="E128" s="29" t="s">
        <v>987</v>
      </c>
    </row>
    <row r="129" spans="1:16" ht="12.75">
      <c r="A129" s="18" t="s">
        <v>39</v>
      </c>
      <c s="23" t="s">
        <v>242</v>
      </c>
      <c s="23" t="s">
        <v>453</v>
      </c>
      <c s="18" t="s">
        <v>10</v>
      </c>
      <c s="24" t="s">
        <v>454</v>
      </c>
      <c s="25" t="s">
        <v>120</v>
      </c>
      <c s="26">
        <v>124.25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38.25">
      <c r="A130" s="28" t="s">
        <v>43</v>
      </c>
      <c r="E130" s="29" t="s">
        <v>459</v>
      </c>
    </row>
    <row r="131" spans="1:5" ht="12.75">
      <c r="A131" s="30" t="s">
        <v>45</v>
      </c>
      <c r="E131" s="31" t="s">
        <v>950</v>
      </c>
    </row>
    <row r="132" spans="1:5" ht="51">
      <c r="A132" t="s">
        <v>47</v>
      </c>
      <c r="E132" s="29" t="s">
        <v>457</v>
      </c>
    </row>
    <row r="133" spans="1:16" ht="12.75">
      <c r="A133" s="18" t="s">
        <v>39</v>
      </c>
      <c s="23" t="s">
        <v>246</v>
      </c>
      <c s="23" t="s">
        <v>988</v>
      </c>
      <c s="18" t="s">
        <v>10</v>
      </c>
      <c s="24" t="s">
        <v>989</v>
      </c>
      <c s="25" t="s">
        <v>120</v>
      </c>
      <c s="26">
        <v>872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25.5">
      <c r="A134" s="28" t="s">
        <v>43</v>
      </c>
      <c r="E134" s="29" t="s">
        <v>990</v>
      </c>
    </row>
    <row r="135" spans="1:5" ht="12.75">
      <c r="A135" s="30" t="s">
        <v>45</v>
      </c>
      <c r="E135" s="31" t="s">
        <v>991</v>
      </c>
    </row>
    <row r="136" spans="1:5" ht="51">
      <c r="A136" t="s">
        <v>47</v>
      </c>
      <c r="E136" s="29" t="s">
        <v>992</v>
      </c>
    </row>
    <row r="137" spans="1:16" ht="12.75">
      <c r="A137" s="18" t="s">
        <v>39</v>
      </c>
      <c s="23" t="s">
        <v>250</v>
      </c>
      <c s="23" t="s">
        <v>461</v>
      </c>
      <c s="18" t="s">
        <v>10</v>
      </c>
      <c s="24" t="s">
        <v>462</v>
      </c>
      <c s="25" t="s">
        <v>120</v>
      </c>
      <c s="26">
        <v>2120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43</v>
      </c>
      <c r="E138" s="29" t="s">
        <v>10</v>
      </c>
    </row>
    <row r="139" spans="1:5" ht="12.75">
      <c r="A139" s="30" t="s">
        <v>45</v>
      </c>
      <c r="E139" s="31" t="s">
        <v>993</v>
      </c>
    </row>
    <row r="140" spans="1:5" ht="25.5">
      <c r="A140" t="s">
        <v>47</v>
      </c>
      <c r="E140" s="29" t="s">
        <v>465</v>
      </c>
    </row>
    <row r="141" spans="1:16" ht="12.75">
      <c r="A141" s="18" t="s">
        <v>39</v>
      </c>
      <c s="23" t="s">
        <v>257</v>
      </c>
      <c s="23" t="s">
        <v>467</v>
      </c>
      <c s="18" t="s">
        <v>10</v>
      </c>
      <c s="24" t="s">
        <v>468</v>
      </c>
      <c s="25" t="s">
        <v>120</v>
      </c>
      <c s="26">
        <v>2120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43</v>
      </c>
      <c r="E142" s="29" t="s">
        <v>10</v>
      </c>
    </row>
    <row r="143" spans="1:5" ht="12.75">
      <c r="A143" s="30" t="s">
        <v>45</v>
      </c>
      <c r="E143" s="31" t="s">
        <v>993</v>
      </c>
    </row>
    <row r="144" spans="1:5" ht="38.25">
      <c r="A144" t="s">
        <v>47</v>
      </c>
      <c r="E144" s="29" t="s">
        <v>469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